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0EB33A8-BE88-4F1A-A4BF-FDBEB022453F}" xr6:coauthVersionLast="36" xr6:coauthVersionMax="36" xr10:uidLastSave="{00000000-0000-0000-0000-000000000000}"/>
  <bookViews>
    <workbookView xWindow="0" yWindow="0" windowWidth="28800" windowHeight="12255" xr2:uid="{00000000-000D-0000-FFFF-FFFF00000000}"/>
  </bookViews>
  <sheets>
    <sheet name="인건비산정표" sheetId="9" r:id="rId1"/>
    <sheet name="데이터시트" sheetId="10" state="hidden" r:id="rId2"/>
    <sheet name="변경내역" sheetId="5" state="hidden" r:id="rId3"/>
  </sheets>
  <definedNames>
    <definedName name="_xlnm._FilterDatabase" localSheetId="1" hidden="1">데이터시트!$G$2:$L$12</definedName>
    <definedName name="연구원">데이터시트!$C$3:$C$12</definedName>
    <definedName name="임용구분">데이터시트!$B$2:$D$2</definedName>
    <definedName name="전임연구인력">데이터시트!$B$3:$B$12</definedName>
    <definedName name="직급구분">데이터시트!$B$3:$B$21</definedName>
    <definedName name="직급테이블">데이터시트!$B$3:$D$17</definedName>
    <definedName name="행정인력">데이터시트!$D$3:$D$12</definedName>
  </definedNames>
  <calcPr calcId="191029"/>
</workbook>
</file>

<file path=xl/calcChain.xml><?xml version="1.0" encoding="utf-8"?>
<calcChain xmlns="http://schemas.openxmlformats.org/spreadsheetml/2006/main">
  <c r="X2" i="9" l="1"/>
  <c r="AR16" i="9" l="1"/>
  <c r="AR17" i="9"/>
  <c r="AR18" i="9"/>
  <c r="AR19" i="9"/>
  <c r="AR20" i="9"/>
  <c r="AR21" i="9"/>
  <c r="AR22" i="9"/>
  <c r="AR23" i="9"/>
  <c r="AR24" i="9"/>
  <c r="AR25" i="9"/>
  <c r="AR26" i="9"/>
  <c r="AR15" i="9"/>
  <c r="G4" i="9"/>
  <c r="AM16" i="9"/>
  <c r="AM17" i="9"/>
  <c r="AM18" i="9"/>
  <c r="AM19" i="9"/>
  <c r="AM20" i="9"/>
  <c r="AM21" i="9"/>
  <c r="AM22" i="9"/>
  <c r="AM23" i="9"/>
  <c r="AM24" i="9"/>
  <c r="AM25" i="9"/>
  <c r="AM26" i="9"/>
  <c r="AM15" i="9"/>
  <c r="AH16" i="9"/>
  <c r="AH17" i="9"/>
  <c r="AH18" i="9"/>
  <c r="AH19" i="9"/>
  <c r="AH20" i="9"/>
  <c r="AH21" i="9"/>
  <c r="AH22" i="9"/>
  <c r="AH23" i="9"/>
  <c r="AH24" i="9"/>
  <c r="AH25" i="9"/>
  <c r="AH26" i="9"/>
  <c r="AH15" i="9"/>
  <c r="AC16" i="9"/>
  <c r="AC17" i="9"/>
  <c r="AC18" i="9"/>
  <c r="AC19" i="9"/>
  <c r="AC20" i="9"/>
  <c r="AC21" i="9"/>
  <c r="AC22" i="9"/>
  <c r="AC23" i="9"/>
  <c r="AC24" i="9"/>
  <c r="AC25" i="9"/>
  <c r="AC26" i="9"/>
  <c r="AC15" i="9"/>
  <c r="X16" i="9"/>
  <c r="X17" i="9"/>
  <c r="X18" i="9"/>
  <c r="X19" i="9"/>
  <c r="X20" i="9"/>
  <c r="X21" i="9"/>
  <c r="X22" i="9"/>
  <c r="X23" i="9"/>
  <c r="X24" i="9"/>
  <c r="X25" i="9"/>
  <c r="X26" i="9"/>
  <c r="X15" i="9"/>
  <c r="S16" i="9"/>
  <c r="S17" i="9"/>
  <c r="S18" i="9"/>
  <c r="S19" i="9"/>
  <c r="S20" i="9"/>
  <c r="S21" i="9"/>
  <c r="S22" i="9"/>
  <c r="S23" i="9"/>
  <c r="S24" i="9"/>
  <c r="S25" i="9"/>
  <c r="S26" i="9"/>
  <c r="S15" i="9"/>
  <c r="N16" i="9"/>
  <c r="N17" i="9"/>
  <c r="N18" i="9"/>
  <c r="N19" i="9"/>
  <c r="N20" i="9"/>
  <c r="N21" i="9"/>
  <c r="N22" i="9"/>
  <c r="N23" i="9"/>
  <c r="N24" i="9"/>
  <c r="N25" i="9"/>
  <c r="N26" i="9"/>
  <c r="E16" i="9" l="1"/>
  <c r="I16" i="9" s="1"/>
  <c r="E17" i="9"/>
  <c r="I17" i="9" s="1"/>
  <c r="E18" i="9"/>
  <c r="I18" i="9" s="1"/>
  <c r="E19" i="9"/>
  <c r="I19" i="9" s="1"/>
  <c r="E20" i="9"/>
  <c r="I20" i="9" s="1"/>
  <c r="E21" i="9"/>
  <c r="I21" i="9" s="1"/>
  <c r="E22" i="9"/>
  <c r="I22" i="9" s="1"/>
  <c r="E23" i="9"/>
  <c r="I23" i="9" s="1"/>
  <c r="E24" i="9"/>
  <c r="I24" i="9" s="1"/>
  <c r="E25" i="9"/>
  <c r="I25" i="9" s="1"/>
  <c r="E26" i="9"/>
  <c r="I26" i="9" s="1"/>
  <c r="E15" i="9"/>
  <c r="I15" i="9" s="1"/>
  <c r="AI16" i="9"/>
  <c r="AI19" i="9"/>
  <c r="AQ16" i="9"/>
  <c r="AQ17" i="9"/>
  <c r="AQ18" i="9"/>
  <c r="AQ19" i="9"/>
  <c r="AQ20" i="9"/>
  <c r="AQ21" i="9"/>
  <c r="AQ22" i="9"/>
  <c r="AQ23" i="9"/>
  <c r="AQ24" i="9"/>
  <c r="AQ25" i="9"/>
  <c r="AQ26" i="9"/>
  <c r="AP16" i="9"/>
  <c r="AP17" i="9"/>
  <c r="AP18" i="9"/>
  <c r="AP19" i="9"/>
  <c r="AP20" i="9"/>
  <c r="AP21" i="9"/>
  <c r="AP22" i="9"/>
  <c r="AP23" i="9"/>
  <c r="AP24" i="9"/>
  <c r="AP25" i="9"/>
  <c r="AP26" i="9"/>
  <c r="AL16" i="9"/>
  <c r="AL17" i="9"/>
  <c r="AL18" i="9"/>
  <c r="AL19" i="9"/>
  <c r="AL20" i="9"/>
  <c r="AL21" i="9"/>
  <c r="AL22" i="9"/>
  <c r="AL23" i="9"/>
  <c r="AL24" i="9"/>
  <c r="AL25" i="9"/>
  <c r="AL26" i="9"/>
  <c r="AK16" i="9"/>
  <c r="AK17" i="9"/>
  <c r="AI17" i="9" s="1"/>
  <c r="AK18" i="9"/>
  <c r="AI18" i="9" s="1"/>
  <c r="AK19" i="9"/>
  <c r="AK20" i="9"/>
  <c r="AI20" i="9" s="1"/>
  <c r="AK21" i="9"/>
  <c r="AI21" i="9" s="1"/>
  <c r="AK22" i="9"/>
  <c r="AI22" i="9" s="1"/>
  <c r="AK23" i="9"/>
  <c r="AK24" i="9"/>
  <c r="AI24" i="9" s="1"/>
  <c r="AK25" i="9"/>
  <c r="AI25" i="9" s="1"/>
  <c r="AK26" i="9"/>
  <c r="AI26" i="9" s="1"/>
  <c r="AQ15" i="9"/>
  <c r="AP15" i="9"/>
  <c r="AL15" i="9"/>
  <c r="AK15" i="9"/>
  <c r="AO27" i="9"/>
  <c r="AN26" i="9"/>
  <c r="AN24" i="9"/>
  <c r="AN16" i="9"/>
  <c r="AJ27" i="9"/>
  <c r="AI23" i="9" l="1"/>
  <c r="AN20" i="9"/>
  <c r="AN22" i="9"/>
  <c r="AN18" i="9"/>
  <c r="AN25" i="9"/>
  <c r="AN21" i="9"/>
  <c r="AN17" i="9"/>
  <c r="AL27" i="9"/>
  <c r="AK27" i="9"/>
  <c r="AN15" i="9"/>
  <c r="AQ27" i="9"/>
  <c r="AN19" i="9"/>
  <c r="AN23" i="9"/>
  <c r="AI15" i="9"/>
  <c r="AP27" i="9"/>
  <c r="AF16" i="9"/>
  <c r="AF17" i="9"/>
  <c r="AF18" i="9"/>
  <c r="AF19" i="9"/>
  <c r="AF20" i="9"/>
  <c r="AD20" i="9" s="1"/>
  <c r="AF21" i="9"/>
  <c r="AF22" i="9"/>
  <c r="AD22" i="9" s="1"/>
  <c r="AF23" i="9"/>
  <c r="AF24" i="9"/>
  <c r="AD24" i="9" s="1"/>
  <c r="AF25" i="9"/>
  <c r="AF26" i="9"/>
  <c r="AF15" i="9"/>
  <c r="AD15" i="9" s="1"/>
  <c r="AG16" i="9"/>
  <c r="AG17" i="9"/>
  <c r="AG18" i="9"/>
  <c r="AG19" i="9"/>
  <c r="AG20" i="9"/>
  <c r="AG21" i="9"/>
  <c r="AG22" i="9"/>
  <c r="AG23" i="9"/>
  <c r="AG24" i="9"/>
  <c r="AG25" i="9"/>
  <c r="AG26" i="9"/>
  <c r="AD26" i="9" s="1"/>
  <c r="AG15" i="9"/>
  <c r="AE27" i="9"/>
  <c r="AD18" i="9"/>
  <c r="AD17" i="9"/>
  <c r="AD16" i="9" l="1"/>
  <c r="AN28" i="9"/>
  <c r="AN30" i="9" s="1"/>
  <c r="AI28" i="9"/>
  <c r="AI30" i="9" s="1"/>
  <c r="AD21" i="9"/>
  <c r="AD19" i="9"/>
  <c r="AD23" i="9"/>
  <c r="AD25" i="9"/>
  <c r="AF27" i="9"/>
  <c r="AG27" i="9"/>
  <c r="AD28" i="9" l="1"/>
  <c r="AD30" i="9" s="1"/>
  <c r="AB16" i="9"/>
  <c r="AB17" i="9"/>
  <c r="AB18" i="9"/>
  <c r="AB19" i="9"/>
  <c r="AB20" i="9"/>
  <c r="AB21" i="9"/>
  <c r="AB22" i="9"/>
  <c r="AB23" i="9"/>
  <c r="AB24" i="9"/>
  <c r="AB25" i="9"/>
  <c r="AB26" i="9"/>
  <c r="AB15" i="9"/>
  <c r="W16" i="9"/>
  <c r="W17" i="9"/>
  <c r="W18" i="9"/>
  <c r="W19" i="9"/>
  <c r="W20" i="9"/>
  <c r="W21" i="9"/>
  <c r="W22" i="9"/>
  <c r="W23" i="9"/>
  <c r="W24" i="9"/>
  <c r="W25" i="9"/>
  <c r="W26" i="9"/>
  <c r="W15" i="9"/>
  <c r="R16" i="9"/>
  <c r="R17" i="9"/>
  <c r="R18" i="9"/>
  <c r="R19" i="9"/>
  <c r="R20" i="9"/>
  <c r="R21" i="9"/>
  <c r="R22" i="9"/>
  <c r="R23" i="9"/>
  <c r="R24" i="9"/>
  <c r="R25" i="9"/>
  <c r="R26" i="9"/>
  <c r="R15" i="9"/>
  <c r="M16" i="9"/>
  <c r="G16" i="9" s="1"/>
  <c r="M17" i="9"/>
  <c r="G17" i="9" s="1"/>
  <c r="M18" i="9"/>
  <c r="M19" i="9"/>
  <c r="G19" i="9" s="1"/>
  <c r="M20" i="9"/>
  <c r="G20" i="9" s="1"/>
  <c r="M21" i="9"/>
  <c r="G21" i="9" s="1"/>
  <c r="M22" i="9"/>
  <c r="G22" i="9" s="1"/>
  <c r="M23" i="9"/>
  <c r="G23" i="9" s="1"/>
  <c r="M24" i="9"/>
  <c r="G24" i="9" s="1"/>
  <c r="M25" i="9"/>
  <c r="G25" i="9" s="1"/>
  <c r="M26" i="9"/>
  <c r="G26" i="9" s="1"/>
  <c r="M15" i="9"/>
  <c r="G18" i="9" l="1"/>
  <c r="G15" i="9"/>
  <c r="C7" i="9"/>
  <c r="G27" i="9" l="1"/>
  <c r="K33" i="9"/>
  <c r="J33" i="9"/>
  <c r="H33" i="9"/>
  <c r="F33" i="9"/>
  <c r="G33" i="9"/>
  <c r="N15" i="9" l="1"/>
  <c r="L16" i="9" l="1"/>
  <c r="L17" i="9"/>
  <c r="L18" i="9"/>
  <c r="L19" i="9"/>
  <c r="L20" i="9"/>
  <c r="L21" i="9"/>
  <c r="L22" i="9"/>
  <c r="L23" i="9"/>
  <c r="L24" i="9"/>
  <c r="L25" i="9"/>
  <c r="F25" i="9" s="1"/>
  <c r="L26" i="9"/>
  <c r="Q16" i="9"/>
  <c r="Q17" i="9"/>
  <c r="Q18" i="9"/>
  <c r="Q19" i="9"/>
  <c r="Q20" i="9"/>
  <c r="Q21" i="9"/>
  <c r="Q22" i="9"/>
  <c r="Q23" i="9"/>
  <c r="Q24" i="9"/>
  <c r="Q25" i="9"/>
  <c r="Q26" i="9"/>
  <c r="V16" i="9"/>
  <c r="V17" i="9"/>
  <c r="V18" i="9"/>
  <c r="V19" i="9"/>
  <c r="V20" i="9"/>
  <c r="V21" i="9"/>
  <c r="V22" i="9"/>
  <c r="V23" i="9"/>
  <c r="V24" i="9"/>
  <c r="V25" i="9"/>
  <c r="V26" i="9"/>
  <c r="AA16" i="9"/>
  <c r="AA17" i="9"/>
  <c r="AA18" i="9"/>
  <c r="AA19" i="9"/>
  <c r="AA20" i="9"/>
  <c r="AA21" i="9"/>
  <c r="AA22" i="9"/>
  <c r="AA23" i="9"/>
  <c r="AA24" i="9"/>
  <c r="AA25" i="9"/>
  <c r="AA26" i="9"/>
  <c r="AA15" i="9"/>
  <c r="V15" i="9"/>
  <c r="Q15" i="9"/>
  <c r="L15" i="9"/>
  <c r="F21" i="9" l="1"/>
  <c r="F17" i="9"/>
  <c r="F18" i="9"/>
  <c r="F20" i="9"/>
  <c r="F23" i="9"/>
  <c r="F19" i="9"/>
  <c r="F24" i="9"/>
  <c r="F16" i="9"/>
  <c r="F26" i="9"/>
  <c r="F22" i="9"/>
  <c r="J15" i="9"/>
  <c r="F15" i="9"/>
  <c r="J20" i="9"/>
  <c r="C16" i="9"/>
  <c r="C17" i="9"/>
  <c r="C18" i="9"/>
  <c r="C19" i="9"/>
  <c r="C20" i="9"/>
  <c r="C21" i="9"/>
  <c r="C22" i="9"/>
  <c r="C23" i="9"/>
  <c r="C24" i="9"/>
  <c r="C25" i="9"/>
  <c r="C26" i="9"/>
  <c r="C15" i="9"/>
  <c r="T15" i="9" l="1"/>
  <c r="Y15" i="9"/>
  <c r="O15" i="9"/>
  <c r="J16" i="9"/>
  <c r="H15" i="9" l="1"/>
  <c r="A29" i="9"/>
  <c r="Y26" i="9"/>
  <c r="Y25" i="9"/>
  <c r="Y24" i="9"/>
  <c r="Y23" i="9"/>
  <c r="Y22" i="9"/>
  <c r="Y21" i="9"/>
  <c r="Y20" i="9"/>
  <c r="Y19" i="9"/>
  <c r="Y18" i="9"/>
  <c r="Y17" i="9"/>
  <c r="A2" i="9"/>
  <c r="T17" i="9" l="1"/>
  <c r="T16" i="9"/>
  <c r="J18" i="9"/>
  <c r="AB27" i="9"/>
  <c r="Z27" i="9"/>
  <c r="U27" i="9"/>
  <c r="Y16" i="9"/>
  <c r="J22" i="9" l="1"/>
  <c r="T19" i="9"/>
  <c r="AA27" i="9"/>
  <c r="Y28" i="9" s="1"/>
  <c r="Y30" i="9" s="1"/>
  <c r="J24" i="9" l="1"/>
  <c r="T18" i="9"/>
  <c r="K27" i="9"/>
  <c r="J26" i="9" l="1"/>
  <c r="T21" i="9"/>
  <c r="M27" i="9"/>
  <c r="T20" i="9" l="1"/>
  <c r="T23" i="9"/>
  <c r="D15" i="9"/>
  <c r="O16" i="9"/>
  <c r="P27" i="9"/>
  <c r="B22" i="10"/>
  <c r="O17" i="9"/>
  <c r="H16" i="9" l="1"/>
  <c r="T25" i="9"/>
  <c r="J17" i="9"/>
  <c r="E27" i="9"/>
  <c r="H17" i="9" l="1"/>
  <c r="J19" i="9"/>
  <c r="F27" i="9"/>
  <c r="D18" i="9"/>
  <c r="D17" i="9"/>
  <c r="T22" i="9"/>
  <c r="D19" i="9"/>
  <c r="L27" i="9"/>
  <c r="O19" i="9"/>
  <c r="O18" i="9"/>
  <c r="D16" i="9"/>
  <c r="H19" i="9" l="1"/>
  <c r="J28" i="9"/>
  <c r="J30" i="9" s="1"/>
  <c r="H18" i="9"/>
  <c r="J21" i="9"/>
  <c r="O21" i="9"/>
  <c r="T24" i="9"/>
  <c r="D21" i="9"/>
  <c r="O20" i="9"/>
  <c r="D20" i="9"/>
  <c r="H21" i="9" l="1"/>
  <c r="H20" i="9"/>
  <c r="J23" i="9"/>
  <c r="W27" i="9"/>
  <c r="D23" i="9"/>
  <c r="O23" i="9"/>
  <c r="H23" i="9" l="1"/>
  <c r="J25" i="9"/>
  <c r="T26" i="9"/>
  <c r="V27" i="9"/>
  <c r="T28" i="9" s="1"/>
  <c r="T30" i="9" s="1"/>
  <c r="D22" i="9"/>
  <c r="O22" i="9"/>
  <c r="H22" i="9" l="1"/>
  <c r="D25" i="9"/>
  <c r="O25" i="9"/>
  <c r="H25" i="9" l="1"/>
  <c r="O24" i="9"/>
  <c r="D24" i="9"/>
  <c r="H24" i="9" l="1"/>
  <c r="R27" i="9"/>
  <c r="O26" i="9" l="1"/>
  <c r="D26" i="9"/>
  <c r="D27" i="9" s="1"/>
  <c r="Q27" i="9"/>
  <c r="O28" i="9" s="1"/>
  <c r="O30" i="9" s="1"/>
  <c r="H2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5" authorId="0" shapeId="0" xr:uid="{00000000-0006-0000-0000-000001000000}">
      <text>
        <r>
          <rPr>
            <b/>
            <sz val="14"/>
            <color indexed="81"/>
            <rFont val="돋움"/>
            <family val="3"/>
            <charset val="129"/>
          </rPr>
          <t>해당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연구원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임용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직급</t>
        </r>
        <r>
          <rPr>
            <b/>
            <sz val="14"/>
            <color indexed="81"/>
            <rFont val="Tahoma"/>
            <family val="2"/>
          </rPr>
          <t xml:space="preserve"> (</t>
        </r>
        <r>
          <rPr>
            <b/>
            <sz val="14"/>
            <color indexed="81"/>
            <rFont val="돋움"/>
            <family val="3"/>
            <charset val="129"/>
          </rPr>
          <t>드랍박스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사용</t>
        </r>
        <r>
          <rPr>
            <b/>
            <sz val="14"/>
            <color indexed="81"/>
            <rFont val="Tahoma"/>
            <family val="2"/>
          </rPr>
          <t>)</t>
        </r>
        <r>
          <rPr>
            <b/>
            <sz val="14"/>
            <color indexed="81"/>
            <rFont val="돋움"/>
            <family val="3"/>
            <charset val="129"/>
          </rPr>
          <t xml:space="preserve">
</t>
        </r>
        <r>
          <rPr>
            <b/>
            <sz val="14"/>
            <color indexed="81"/>
            <rFont val="Tahoma"/>
            <family val="2"/>
          </rPr>
          <t xml:space="preserve">* </t>
        </r>
        <r>
          <rPr>
            <b/>
            <sz val="14"/>
            <color indexed="81"/>
            <rFont val="돋움"/>
            <family val="3"/>
            <charset val="129"/>
          </rPr>
          <t>꼭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입력해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주세요</t>
        </r>
        <r>
          <rPr>
            <b/>
            <sz val="14"/>
            <color indexed="81"/>
            <rFont val="Tahoma"/>
            <family val="2"/>
          </rPr>
          <t xml:space="preserve"> </t>
        </r>
      </text>
    </comment>
    <comment ref="A11" authorId="0" shapeId="0" xr:uid="{00000000-0006-0000-0000-000002000000}">
      <text>
        <r>
          <rPr>
            <b/>
            <sz val="12"/>
            <color indexed="81"/>
            <rFont val="돋움"/>
            <family val="3"/>
            <charset val="129"/>
          </rPr>
          <t>드랍박스로 선택</t>
        </r>
      </text>
    </comment>
  </commentList>
</comments>
</file>

<file path=xl/sharedStrings.xml><?xml version="1.0" encoding="utf-8"?>
<sst xmlns="http://schemas.openxmlformats.org/spreadsheetml/2006/main" count="307" uniqueCount="148">
  <si>
    <t>소계</t>
    <phoneticPr fontId="1" type="noConversion"/>
  </si>
  <si>
    <t>인건비 총액</t>
    <phoneticPr fontId="1" type="noConversion"/>
  </si>
  <si>
    <t>[별지서식3]</t>
    <phoneticPr fontId="2" type="noConversion"/>
  </si>
  <si>
    <t>임용회차</t>
    <phoneticPr fontId="2" type="noConversion"/>
  </si>
  <si>
    <t>이름</t>
    <phoneticPr fontId="2" type="noConversion"/>
  </si>
  <si>
    <t>계획서 대비 인건비 총액</t>
    <phoneticPr fontId="2" type="noConversion"/>
  </si>
  <si>
    <t>개월</t>
    <phoneticPr fontId="2" type="noConversion"/>
  </si>
  <si>
    <t>회차</t>
    <phoneticPr fontId="2" type="noConversion"/>
  </si>
  <si>
    <t>임용개월</t>
    <phoneticPr fontId="2" type="noConversion"/>
  </si>
  <si>
    <t>월퇴직 적립금
(C)</t>
    <phoneticPr fontId="2" type="noConversion"/>
  </si>
  <si>
    <t>4대보험료
 (예정)
(B)</t>
    <phoneticPr fontId="2" type="noConversion"/>
  </si>
  <si>
    <t>4대보험료 
(예정)
(B)</t>
    <phoneticPr fontId="2" type="noConversion"/>
  </si>
  <si>
    <t xml:space="preserve">과제기간 </t>
    <phoneticPr fontId="11" type="noConversion"/>
  </si>
  <si>
    <t>과제번호</t>
    <phoneticPr fontId="1" type="noConversion"/>
  </si>
  <si>
    <t>연구책임자</t>
    <phoneticPr fontId="11" type="noConversion"/>
  </si>
  <si>
    <t>산정</t>
  </si>
  <si>
    <t>퇴직금</t>
    <phoneticPr fontId="11" type="noConversion"/>
  </si>
  <si>
    <t xml:space="preserve">      과제명</t>
    <phoneticPr fontId="2" type="noConversion"/>
  </si>
  <si>
    <t>인건비 합계</t>
    <phoneticPr fontId="11" type="noConversion"/>
  </si>
  <si>
    <t>Ver4. 변경내역
1. 퇴직금 천단위 이하 올림으로 변경
2. 급여총액 생성 (월급여 + 4대보험료 + 월퇴직금) / 기준단가 대비 급여총액으로 초과표시 (붉은색)
3. 참여율 소수자리 올림으로 변경
Ver5. 변경내역
1. 변경 된 인건비 산정기준 반영
2. 총 작성내용 확인하여 임용 가능여부 판단
3. 실 인건비 급여기준으로 총 인건비 확인할 수 있는 표 생성</t>
    <phoneticPr fontId="11" type="noConversion"/>
  </si>
  <si>
    <t>4대보험료 
(예정)
(B)</t>
    <phoneticPr fontId="2" type="noConversion"/>
  </si>
  <si>
    <t>기준단가</t>
    <phoneticPr fontId="2" type="noConversion"/>
  </si>
  <si>
    <t>임용구분</t>
    <phoneticPr fontId="11" type="noConversion"/>
  </si>
  <si>
    <t>직급구분</t>
    <phoneticPr fontId="2" type="noConversion"/>
  </si>
  <si>
    <t>임용기간</t>
    <phoneticPr fontId="2" type="noConversion"/>
  </si>
  <si>
    <t>Ver6 변경내역</t>
    <phoneticPr fontId="3" type="noConversion"/>
  </si>
  <si>
    <t>1. 2018.05.01.자 인건비 산정기준 반영</t>
    <phoneticPr fontId="3" type="noConversion"/>
  </si>
  <si>
    <t>2. 기존 총 지급액 입력에서 급여 입력기준으로 변경</t>
    <phoneticPr fontId="3" type="noConversion"/>
  </si>
  <si>
    <t>3. 기관부담금, 퇴직금 올림</t>
    <phoneticPr fontId="3" type="noConversion"/>
  </si>
  <si>
    <t>월퇴직 적립금
(C)</t>
    <phoneticPr fontId="2" type="noConversion"/>
  </si>
  <si>
    <t>미산정</t>
    <phoneticPr fontId="11" type="noConversion"/>
  </si>
  <si>
    <t>4. 2017.12.31. 기준 시트 삭제</t>
    <phoneticPr fontId="3" type="noConversion"/>
  </si>
  <si>
    <t>1호</t>
    <phoneticPr fontId="11" type="noConversion"/>
  </si>
  <si>
    <t>2호</t>
    <phoneticPr fontId="11" type="noConversion"/>
  </si>
  <si>
    <t>3호</t>
    <phoneticPr fontId="11" type="noConversion"/>
  </si>
  <si>
    <t>4호</t>
  </si>
  <si>
    <t>5호</t>
  </si>
  <si>
    <t>6호</t>
  </si>
  <si>
    <t>7호</t>
  </si>
  <si>
    <t>8호</t>
  </si>
  <si>
    <t>9호</t>
  </si>
  <si>
    <t>10호</t>
  </si>
  <si>
    <t>전임연구인력</t>
    <phoneticPr fontId="11" type="noConversion"/>
  </si>
  <si>
    <t>연구원</t>
    <phoneticPr fontId="11" type="noConversion"/>
  </si>
  <si>
    <t>산정</t>
    <phoneticPr fontId="11" type="noConversion"/>
  </si>
  <si>
    <t>직급 테이블</t>
    <phoneticPr fontId="11" type="noConversion"/>
  </si>
  <si>
    <t>(전임)박사급2호</t>
    <phoneticPr fontId="11" type="noConversion"/>
  </si>
  <si>
    <t>(전임)박사급1호</t>
    <phoneticPr fontId="11" type="noConversion"/>
  </si>
  <si>
    <t>(전임)박사급3호</t>
    <phoneticPr fontId="11" type="noConversion"/>
  </si>
  <si>
    <t>(전임)박사급별호</t>
    <phoneticPr fontId="11" type="noConversion"/>
  </si>
  <si>
    <t>(전임)박사급1호</t>
    <phoneticPr fontId="11" type="noConversion"/>
  </si>
  <si>
    <t>(전임)박사급2호</t>
    <phoneticPr fontId="11" type="noConversion"/>
  </si>
  <si>
    <t>(전임)박사급3호</t>
    <phoneticPr fontId="11" type="noConversion"/>
  </si>
  <si>
    <t>직급</t>
    <phoneticPr fontId="11" type="noConversion"/>
  </si>
  <si>
    <t>기준금액</t>
    <phoneticPr fontId="11" type="noConversion"/>
  </si>
  <si>
    <t>퇴직금</t>
    <phoneticPr fontId="11" type="noConversion"/>
  </si>
  <si>
    <t>주당 근무시간</t>
    <phoneticPr fontId="11" type="noConversion"/>
  </si>
  <si>
    <t>급여테이블</t>
    <phoneticPr fontId="11" type="noConversion"/>
  </si>
  <si>
    <t>17시간</t>
  </si>
  <si>
    <t>18시간</t>
  </si>
  <si>
    <t>19시간</t>
  </si>
  <si>
    <t>20시간</t>
  </si>
  <si>
    <t>21시간</t>
  </si>
  <si>
    <t>22시간</t>
  </si>
  <si>
    <t>23시간</t>
  </si>
  <si>
    <t>24시간</t>
  </si>
  <si>
    <t>25시간</t>
  </si>
  <si>
    <t>26시간</t>
  </si>
  <si>
    <t>27시간</t>
  </si>
  <si>
    <t>28시간</t>
  </si>
  <si>
    <t>29시간</t>
  </si>
  <si>
    <t>30시간</t>
  </si>
  <si>
    <t>31시간</t>
  </si>
  <si>
    <t>32시간</t>
  </si>
  <si>
    <t>33시간</t>
  </si>
  <si>
    <t>34시간</t>
  </si>
  <si>
    <t>35시간</t>
  </si>
  <si>
    <t>36시간</t>
  </si>
  <si>
    <t>37시간</t>
  </si>
  <si>
    <t>38시간</t>
  </si>
  <si>
    <t>39시간</t>
  </si>
  <si>
    <t>이상</t>
  </si>
  <si>
    <t>이하</t>
  </si>
  <si>
    <t>15시간</t>
  </si>
  <si>
    <t>16시간</t>
  </si>
  <si>
    <t>근무시간</t>
    <phoneticPr fontId="11" type="noConversion"/>
  </si>
  <si>
    <t>40시간</t>
    <phoneticPr fontId="11" type="noConversion"/>
  </si>
  <si>
    <t>5. 주당근무시간 추가</t>
    <phoneticPr fontId="3" type="noConversion"/>
  </si>
  <si>
    <t>최종 임용 여부</t>
    <phoneticPr fontId="11" type="noConversion"/>
  </si>
  <si>
    <t>1개월 기준 월급여 (기준단가)</t>
    <phoneticPr fontId="11" type="noConversion"/>
  </si>
  <si>
    <t>월급여 검증</t>
    <phoneticPr fontId="11" type="noConversion"/>
  </si>
  <si>
    <t>기준값</t>
    <phoneticPr fontId="11" type="noConversion"/>
  </si>
  <si>
    <t>월급여</t>
    <phoneticPr fontId="11" type="noConversion"/>
  </si>
  <si>
    <t>4대보험료</t>
    <phoneticPr fontId="11" type="noConversion"/>
  </si>
  <si>
    <t>퇴직적립금</t>
    <phoneticPr fontId="11" type="noConversion"/>
  </si>
  <si>
    <t xml:space="preserve">월지급액 </t>
    <phoneticPr fontId="11" type="noConversion"/>
  </si>
  <si>
    <r>
      <t xml:space="preserve">                                                         </t>
    </r>
    <r>
      <rPr>
        <b/>
        <sz val="16"/>
        <color theme="1"/>
        <rFont val="맑은 고딕"/>
        <family val="3"/>
        <charset val="129"/>
        <scheme val="minor"/>
      </rPr>
      <t xml:space="preserve">        작성법</t>
    </r>
    <r>
      <rPr>
        <b/>
        <sz val="12"/>
        <color theme="1"/>
        <rFont val="맑은 고딕"/>
        <family val="3"/>
        <charset val="129"/>
        <scheme val="minor"/>
      </rPr>
      <t xml:space="preserve">
1. 드랍박스를( 임용구분, 직급구분) 사용하여 해당 직급을 선택해주세요.
2. 노란색</t>
    </r>
    <r>
      <rPr>
        <sz val="12"/>
        <color theme="1"/>
        <rFont val="맑은 고딕"/>
        <family val="3"/>
        <charset val="129"/>
        <scheme val="minor"/>
      </rPr>
      <t>으로 표시된 부분만 작성해 주세요. 나머지는 자동 계산 됩니다.</t>
    </r>
    <r>
      <rPr>
        <b/>
        <sz val="12"/>
        <color theme="1"/>
        <rFont val="맑은 고딕"/>
        <family val="3"/>
        <charset val="129"/>
        <scheme val="minor"/>
      </rPr>
      <t xml:space="preserve">
3. 퇴직금 부분에 드랍박스를 이용하여 "산정" , "미산정" 을 선택해주세요.
4. 최하단 계획서 대비 인건비 총액 부분과 합계부분이 빨간색으로 표시되지 않아야 합니다.
5. 연구원에게 할당된 연구계획서상 예산 부분은 사업계획서 기준으로 작성 부탁드립니다.
6. 임용가능 여부가 "가능" 으로 표시되어야 임용이 가능합니다.
7. 월 지급액 기준으로 급여를 미리 계산 해볼 수 있습니다. (A32, 최하단)</t>
    </r>
    <phoneticPr fontId="11" type="noConversion"/>
  </si>
  <si>
    <t>6개월
총 지급액 계</t>
    <phoneticPr fontId="11" type="noConversion"/>
  </si>
  <si>
    <t>12개월
총 지급액 계</t>
    <phoneticPr fontId="11" type="noConversion"/>
  </si>
  <si>
    <t>총 지급액 
예상</t>
    <phoneticPr fontId="11" type="noConversion"/>
  </si>
  <si>
    <t>미산정</t>
  </si>
  <si>
    <t>* 본 예상금액은 실제 금액과 차이가 날 수 있습니다
* 실제 반영액과 차이가 있으니 참고용으로 사용하시기 바랍니다.</t>
    <phoneticPr fontId="11" type="noConversion"/>
  </si>
  <si>
    <t>월지급액 기준 예상 급여
(*참고용)</t>
    <phoneticPr fontId="11" type="noConversion"/>
  </si>
  <si>
    <t>급여구간에 따른 주당근무시간 (2018)</t>
    <phoneticPr fontId="11" type="noConversion"/>
  </si>
  <si>
    <t>급여구간에 따른 주당근무시간 (2019)</t>
    <phoneticPr fontId="11" type="noConversion"/>
  </si>
  <si>
    <t>40시간</t>
    <phoneticPr fontId="11" type="noConversion"/>
  </si>
  <si>
    <t>기준 년월</t>
    <phoneticPr fontId="11" type="noConversion"/>
  </si>
  <si>
    <t>지급년도</t>
    <phoneticPr fontId="2" type="noConversion"/>
  </si>
  <si>
    <t>지급월</t>
    <phoneticPr fontId="11" type="noConversion"/>
  </si>
  <si>
    <t>-</t>
    <phoneticPr fontId="11" type="noConversion"/>
  </si>
  <si>
    <t>-</t>
    <phoneticPr fontId="11" type="noConversion"/>
  </si>
  <si>
    <t xml:space="preserve">  </t>
    <phoneticPr fontId="11" type="noConversion"/>
  </si>
  <si>
    <t>Ver7 변경내역</t>
    <phoneticPr fontId="3" type="noConversion"/>
  </si>
  <si>
    <t>1. 연도 추가 (20년 21년)</t>
    <phoneticPr fontId="3" type="noConversion"/>
  </si>
  <si>
    <t xml:space="preserve">2. 2020 이후 최저시급 미반영 </t>
    <phoneticPr fontId="3" type="noConversion"/>
  </si>
  <si>
    <t>과제 예산액
(A+B+C=D)</t>
    <phoneticPr fontId="2" type="noConversion"/>
  </si>
  <si>
    <t>실 지급 급여
(A, 세전)</t>
    <phoneticPr fontId="1" type="noConversion"/>
  </si>
  <si>
    <t>이하</t>
    <phoneticPr fontId="11" type="noConversion"/>
  </si>
  <si>
    <t>이상</t>
    <phoneticPr fontId="11" type="noConversion"/>
  </si>
  <si>
    <t>급여구간에 따른 주당근무시간 (2020)</t>
    <phoneticPr fontId="11" type="noConversion"/>
  </si>
  <si>
    <t>과제 예산액</t>
    <phoneticPr fontId="11" type="noConversion"/>
  </si>
  <si>
    <t>실 지급 급여
(A. 세전)</t>
    <phoneticPr fontId="1" type="noConversion"/>
  </si>
  <si>
    <t>행정인력</t>
    <phoneticPr fontId="11" type="noConversion"/>
  </si>
  <si>
    <t>책임연구원</t>
    <phoneticPr fontId="11" type="noConversion"/>
  </si>
  <si>
    <t>선임연구원</t>
    <phoneticPr fontId="11" type="noConversion"/>
  </si>
  <si>
    <t>선임연구원</t>
    <phoneticPr fontId="11" type="noConversion"/>
  </si>
  <si>
    <t>책임연구원</t>
    <phoneticPr fontId="11" type="noConversion"/>
  </si>
  <si>
    <t>전임(전문학사)연구원</t>
    <phoneticPr fontId="11" type="noConversion"/>
  </si>
  <si>
    <t>전임(학사)연구원</t>
    <phoneticPr fontId="11" type="noConversion"/>
  </si>
  <si>
    <t>전임(석사)연구원</t>
    <phoneticPr fontId="11" type="noConversion"/>
  </si>
  <si>
    <t>전임(전문학사)연구원</t>
    <phoneticPr fontId="11" type="noConversion"/>
  </si>
  <si>
    <t>전임(학사)연구원</t>
    <phoneticPr fontId="11" type="noConversion"/>
  </si>
  <si>
    <t>전임(석사)연구원</t>
    <phoneticPr fontId="11" type="noConversion"/>
  </si>
  <si>
    <t>급여구간에 따른 주당근무시간 (2021)</t>
    <phoneticPr fontId="11" type="noConversion"/>
  </si>
  <si>
    <t>Ver9 변경내역</t>
    <phoneticPr fontId="3" type="noConversion"/>
  </si>
  <si>
    <t>1. 연도 추가 (22년)</t>
    <phoneticPr fontId="3" type="noConversion"/>
  </si>
  <si>
    <t xml:space="preserve">3. 2022 이후 최저시급 미반영 </t>
    <phoneticPr fontId="3" type="noConversion"/>
  </si>
  <si>
    <t xml:space="preserve">2. 2021 최저시급 반영 </t>
    <phoneticPr fontId="3" type="noConversion"/>
  </si>
  <si>
    <t>계상율(%)</t>
    <phoneticPr fontId="2" type="noConversion"/>
  </si>
  <si>
    <r>
      <rPr>
        <b/>
        <sz val="16"/>
        <color theme="1"/>
        <rFont val="맑은 고딕"/>
        <family val="3"/>
        <charset val="129"/>
        <scheme val="minor"/>
      </rPr>
      <t xml:space="preserve">임용규정
</t>
    </r>
    <r>
      <rPr>
        <b/>
        <sz val="12"/>
        <color theme="1"/>
        <rFont val="맑은 고딕"/>
        <family val="3"/>
        <charset val="129"/>
        <scheme val="minor"/>
      </rPr>
      <t xml:space="preserve">1. </t>
    </r>
    <r>
      <rPr>
        <b/>
        <u/>
        <sz val="12"/>
        <color theme="1"/>
        <rFont val="맑은 고딕"/>
        <family val="3"/>
        <charset val="129"/>
        <scheme val="minor"/>
      </rPr>
      <t>임용기간 최소 3개월 이상</t>
    </r>
    <r>
      <rPr>
        <b/>
        <sz val="12"/>
        <color theme="1"/>
        <rFont val="맑은 고딕"/>
        <family val="3"/>
        <charset val="129"/>
        <scheme val="minor"/>
      </rPr>
      <t xml:space="preserve">
2. 월 지급액 = 월급여 + 월 4대보험 기관부담금 + 월 퇴직적립금
3. 월 급여 = 월 기준인건비 * 계상율 
-  3-1. 2020년도 기준 68만원 이상 책정하여야 함
-  3-2. 2021년도 기준 69만원 이상 책정하여야 함
4. 월 4대보험 기관부담금 = 월 급여 * 9.9%
5. 월 퇴직적립금 = 월 급여 / 12
* 기관부담금 부족 시 과제에서 추가 계상해야함</t>
    </r>
    <phoneticPr fontId="11" type="noConversion"/>
  </si>
  <si>
    <t>2021.00 ~ 2021.00.</t>
    <phoneticPr fontId="11" type="noConversion"/>
  </si>
  <si>
    <t>Ver10 변경내역</t>
    <phoneticPr fontId="3" type="noConversion"/>
  </si>
  <si>
    <t>2. 인건비 기준단가 변경</t>
    <phoneticPr fontId="3" type="noConversion"/>
  </si>
  <si>
    <t>1. 인건비 계상율 변경</t>
    <phoneticPr fontId="3" type="noConversion"/>
  </si>
  <si>
    <t>ver10. 2021.07.01.</t>
    <phoneticPr fontId="11" type="noConversion"/>
  </si>
  <si>
    <t>계상율(%)</t>
    <phoneticPr fontId="1" type="noConversion"/>
  </si>
  <si>
    <t>연구원</t>
  </si>
  <si>
    <t>전임(학사)연구원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</si>
</sst>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24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굴림"/>
      <family val="3"/>
      <charset val="129"/>
    </font>
    <font>
      <b/>
      <sz val="9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2"/>
      <color indexed="81"/>
      <name val="돋움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14"/>
      <color indexed="81"/>
      <name val="돋움"/>
      <family val="3"/>
      <charset val="129"/>
    </font>
    <font>
      <b/>
      <sz val="14"/>
      <color indexed="81"/>
      <name val="Tahoma"/>
      <family val="2"/>
    </font>
    <font>
      <b/>
      <u/>
      <sz val="12"/>
      <color theme="1"/>
      <name val="맑은 고딕"/>
      <family val="3"/>
      <charset val="129"/>
      <scheme val="minor"/>
    </font>
    <font>
      <b/>
      <u/>
      <sz val="14"/>
      <color rgb="FFFF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41" fontId="4" fillId="0" borderId="0" xfId="2" applyFont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41" fontId="4" fillId="0" borderId="0" xfId="2" applyFont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>
      <alignment horizontal="center" vertical="center"/>
    </xf>
    <xf numFmtId="0" fontId="9" fillId="3" borderId="3" xfId="0" applyFont="1" applyFill="1" applyBorder="1" applyAlignment="1" applyProtection="1">
      <alignment vertical="center" wrapText="1"/>
      <protection locked="0"/>
    </xf>
    <xf numFmtId="41" fontId="9" fillId="4" borderId="15" xfId="2" applyFont="1" applyFill="1" applyBorder="1" applyAlignment="1" applyProtection="1">
      <alignment horizontal="center" vertical="center"/>
      <protection hidden="1"/>
    </xf>
    <xf numFmtId="0" fontId="5" fillId="4" borderId="10" xfId="2" applyNumberFormat="1" applyFont="1" applyFill="1" applyBorder="1" applyAlignment="1" applyProtection="1">
      <alignment horizontal="center" vertical="center"/>
      <protection hidden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vertical="center" wrapText="1"/>
    </xf>
    <xf numFmtId="41" fontId="9" fillId="0" borderId="17" xfId="2" applyFont="1" applyFill="1" applyBorder="1" applyAlignment="1" applyProtection="1">
      <alignment horizontal="center" vertical="center" wrapText="1"/>
    </xf>
    <xf numFmtId="41" fontId="9" fillId="0" borderId="4" xfId="2" applyFont="1" applyFill="1" applyBorder="1" applyAlignment="1" applyProtection="1">
      <alignment horizontal="center" vertical="center" wrapText="1"/>
    </xf>
    <xf numFmtId="9" fontId="9" fillId="0" borderId="7" xfId="1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41" fontId="0" fillId="0" borderId="0" xfId="2" applyFont="1">
      <alignment vertical="center"/>
    </xf>
    <xf numFmtId="0" fontId="0" fillId="0" borderId="0" xfId="0" applyNumberForma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10" fontId="9" fillId="0" borderId="7" xfId="1" applyNumberFormat="1" applyFont="1" applyFill="1" applyBorder="1" applyAlignment="1" applyProtection="1">
      <alignment horizontal="center" vertical="center" wrapText="1"/>
    </xf>
    <xf numFmtId="41" fontId="9" fillId="4" borderId="37" xfId="2" applyFont="1" applyFill="1" applyBorder="1" applyAlignment="1" applyProtection="1">
      <alignment horizontal="center" vertical="center"/>
      <protection hidden="1"/>
    </xf>
    <xf numFmtId="0" fontId="9" fillId="4" borderId="39" xfId="2" applyNumberFormat="1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0" xfId="0" applyFill="1" applyBorder="1">
      <alignment vertical="center"/>
    </xf>
    <xf numFmtId="176" fontId="7" fillId="0" borderId="43" xfId="0" applyNumberFormat="1" applyFont="1" applyFill="1" applyBorder="1" applyAlignment="1" applyProtection="1">
      <alignment horizontal="center" vertical="center" wrapText="1"/>
    </xf>
    <xf numFmtId="0" fontId="9" fillId="2" borderId="29" xfId="0" applyFont="1" applyFill="1" applyBorder="1" applyAlignment="1" applyProtection="1">
      <alignment horizontal="center" vertical="center" wrapText="1"/>
    </xf>
    <xf numFmtId="0" fontId="12" fillId="5" borderId="4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6" borderId="5" xfId="0" applyFill="1" applyBorder="1">
      <alignment vertical="center"/>
    </xf>
    <xf numFmtId="0" fontId="12" fillId="0" borderId="3" xfId="0" applyFont="1" applyBorder="1">
      <alignment vertical="center"/>
    </xf>
    <xf numFmtId="0" fontId="12" fillId="0" borderId="10" xfId="0" applyFont="1" applyBorder="1">
      <alignment vertical="center"/>
    </xf>
    <xf numFmtId="0" fontId="12" fillId="5" borderId="21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41" fontId="0" fillId="0" borderId="14" xfId="2" applyFont="1" applyBorder="1" applyAlignment="1">
      <alignment horizontal="center" vertical="center"/>
    </xf>
    <xf numFmtId="41" fontId="0" fillId="0" borderId="12" xfId="2" applyFont="1" applyBorder="1" applyAlignment="1">
      <alignment horizontal="center" vertical="center"/>
    </xf>
    <xf numFmtId="41" fontId="0" fillId="0" borderId="42" xfId="2" applyFont="1" applyBorder="1" applyAlignment="1">
      <alignment horizontal="center" vertical="center"/>
    </xf>
    <xf numFmtId="49" fontId="7" fillId="7" borderId="43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7" fillId="0" borderId="35" xfId="0" applyNumberFormat="1" applyFont="1" applyBorder="1" applyAlignment="1" applyProtection="1">
      <alignment horizontal="left" vertical="center"/>
      <protection locked="0"/>
    </xf>
    <xf numFmtId="41" fontId="9" fillId="7" borderId="14" xfId="2" applyFont="1" applyFill="1" applyBorder="1" applyAlignment="1" applyProtection="1">
      <alignment horizontal="center" vertical="center" wrapText="1"/>
    </xf>
    <xf numFmtId="41" fontId="9" fillId="7" borderId="15" xfId="2" applyFont="1" applyFill="1" applyBorder="1" applyAlignment="1" applyProtection="1">
      <alignment horizontal="center" vertical="center" wrapText="1"/>
    </xf>
    <xf numFmtId="41" fontId="9" fillId="3" borderId="14" xfId="2" applyFont="1" applyFill="1" applyBorder="1" applyAlignment="1" applyProtection="1">
      <alignment horizontal="center" vertical="center" wrapText="1"/>
      <protection locked="0"/>
    </xf>
    <xf numFmtId="41" fontId="9" fillId="3" borderId="12" xfId="2" applyFont="1" applyFill="1" applyBorder="1" applyAlignment="1" applyProtection="1">
      <alignment horizontal="center" vertical="center" wrapText="1"/>
      <protection locked="0"/>
    </xf>
    <xf numFmtId="41" fontId="9" fillId="3" borderId="42" xfId="2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top"/>
    </xf>
    <xf numFmtId="0" fontId="0" fillId="0" borderId="25" xfId="0" applyBorder="1" applyAlignment="1" applyProtection="1">
      <alignment vertical="center"/>
      <protection locked="0"/>
    </xf>
    <xf numFmtId="41" fontId="9" fillId="2" borderId="6" xfId="2" applyFont="1" applyFill="1" applyBorder="1" applyAlignment="1" applyProtection="1">
      <alignment horizontal="center" vertical="center"/>
    </xf>
    <xf numFmtId="41" fontId="9" fillId="2" borderId="4" xfId="0" applyNumberFormat="1" applyFont="1" applyFill="1" applyBorder="1" applyAlignment="1" applyProtection="1">
      <alignment horizontal="center" vertical="center" wrapText="1"/>
    </xf>
    <xf numFmtId="9" fontId="9" fillId="2" borderId="7" xfId="1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/>
    </xf>
    <xf numFmtId="41" fontId="19" fillId="2" borderId="38" xfId="2" applyFont="1" applyFill="1" applyBorder="1" applyAlignment="1" applyProtection="1">
      <alignment horizontal="center" vertical="center"/>
      <protection hidden="1"/>
    </xf>
    <xf numFmtId="41" fontId="7" fillId="2" borderId="38" xfId="2" applyFont="1" applyFill="1" applyBorder="1" applyAlignment="1" applyProtection="1">
      <alignment horizontal="center" vertical="center" wrapText="1"/>
      <protection hidden="1"/>
    </xf>
    <xf numFmtId="41" fontId="6" fillId="2" borderId="9" xfId="2" applyNumberFormat="1" applyFont="1" applyFill="1" applyBorder="1" applyProtection="1">
      <alignment vertical="center"/>
      <protection hidden="1"/>
    </xf>
    <xf numFmtId="41" fontId="6" fillId="2" borderId="9" xfId="2" applyFont="1" applyFill="1" applyBorder="1" applyProtection="1">
      <alignment vertical="center"/>
      <protection hidden="1"/>
    </xf>
    <xf numFmtId="41" fontId="9" fillId="2" borderId="36" xfId="2" applyFont="1" applyFill="1" applyBorder="1" applyAlignment="1" applyProtection="1">
      <alignment horizontal="center" vertical="center"/>
    </xf>
    <xf numFmtId="0" fontId="9" fillId="4" borderId="28" xfId="2" applyNumberFormat="1" applyFont="1" applyFill="1" applyBorder="1" applyAlignment="1" applyProtection="1">
      <alignment horizontal="center" vertical="center"/>
      <protection hidden="1"/>
    </xf>
    <xf numFmtId="41" fontId="9" fillId="2" borderId="50" xfId="2" applyFont="1" applyFill="1" applyBorder="1" applyAlignment="1" applyProtection="1">
      <alignment horizontal="center" vertical="center"/>
    </xf>
    <xf numFmtId="41" fontId="9" fillId="2" borderId="8" xfId="2" applyFont="1" applyFill="1" applyBorder="1" applyAlignment="1" applyProtection="1">
      <alignment horizontal="center" vertical="center"/>
    </xf>
    <xf numFmtId="0" fontId="6" fillId="2" borderId="23" xfId="0" applyFont="1" applyFill="1" applyBorder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7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Protection="1">
      <alignment vertical="center"/>
    </xf>
    <xf numFmtId="41" fontId="15" fillId="0" borderId="0" xfId="2" applyFont="1" applyAlignment="1" applyProtection="1">
      <alignment vertical="center"/>
    </xf>
    <xf numFmtId="176" fontId="7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76" fontId="0" fillId="0" borderId="0" xfId="0" applyNumberFormat="1" applyProtection="1">
      <alignment vertical="center"/>
    </xf>
    <xf numFmtId="0" fontId="0" fillId="6" borderId="0" xfId="0" applyFill="1">
      <alignment vertical="center"/>
    </xf>
    <xf numFmtId="41" fontId="0" fillId="0" borderId="0" xfId="0" applyNumberFormat="1">
      <alignment vertical="center"/>
    </xf>
    <xf numFmtId="0" fontId="9" fillId="2" borderId="54" xfId="0" applyFont="1" applyFill="1" applyBorder="1" applyAlignment="1" applyProtection="1">
      <alignment horizontal="center" vertical="center" wrapText="1"/>
    </xf>
    <xf numFmtId="0" fontId="7" fillId="3" borderId="55" xfId="0" applyFont="1" applyFill="1" applyBorder="1" applyAlignment="1" applyProtection="1">
      <alignment horizontal="center" vertical="center" wrapText="1"/>
      <protection locked="0"/>
    </xf>
    <xf numFmtId="0" fontId="7" fillId="0" borderId="56" xfId="0" applyFont="1" applyFill="1" applyBorder="1" applyAlignment="1" applyProtection="1">
      <alignment horizontal="center" vertical="center" wrapText="1"/>
    </xf>
    <xf numFmtId="0" fontId="7" fillId="0" borderId="57" xfId="0" applyFont="1" applyFill="1" applyBorder="1" applyAlignment="1" applyProtection="1">
      <alignment horizontal="center" vertical="center" wrapText="1"/>
    </xf>
    <xf numFmtId="0" fontId="7" fillId="0" borderId="58" xfId="0" applyNumberFormat="1" applyFont="1" applyFill="1" applyBorder="1" applyAlignment="1" applyProtection="1">
      <alignment horizontal="center" vertical="center" wrapText="1"/>
    </xf>
    <xf numFmtId="41" fontId="0" fillId="0" borderId="59" xfId="2" applyFont="1" applyBorder="1" applyAlignment="1" applyProtection="1">
      <alignment horizontal="center" vertical="center"/>
    </xf>
    <xf numFmtId="41" fontId="0" fillId="0" borderId="39" xfId="2" applyFont="1" applyBorder="1" applyAlignment="1" applyProtection="1">
      <alignment horizontal="center" vertical="center"/>
    </xf>
    <xf numFmtId="0" fontId="12" fillId="7" borderId="57" xfId="0" applyFont="1" applyFill="1" applyBorder="1" applyAlignment="1" applyProtection="1">
      <alignment horizontal="center" vertical="center"/>
    </xf>
    <xf numFmtId="0" fontId="12" fillId="7" borderId="58" xfId="0" applyFont="1" applyFill="1" applyBorder="1" applyAlignment="1" applyProtection="1">
      <alignment horizontal="center" vertical="center"/>
    </xf>
    <xf numFmtId="41" fontId="0" fillId="0" borderId="39" xfId="0" applyNumberFormat="1" applyBorder="1" applyAlignment="1" applyProtection="1">
      <alignment horizontal="center" vertical="center"/>
    </xf>
    <xf numFmtId="0" fontId="0" fillId="7" borderId="58" xfId="0" applyFill="1" applyBorder="1" applyAlignment="1" applyProtection="1">
      <alignment horizontal="center" vertical="center" wrapText="1"/>
    </xf>
    <xf numFmtId="0" fontId="0" fillId="7" borderId="56" xfId="0" applyFill="1" applyBorder="1" applyAlignment="1" applyProtection="1">
      <alignment horizontal="center" vertical="center" wrapText="1"/>
    </xf>
    <xf numFmtId="41" fontId="0" fillId="0" borderId="38" xfId="0" applyNumberFormat="1" applyBorder="1" applyAlignment="1" applyProtection="1">
      <alignment horizontal="center" vertical="center"/>
    </xf>
    <xf numFmtId="0" fontId="12" fillId="7" borderId="56" xfId="0" applyFont="1" applyFill="1" applyBorder="1" applyAlignment="1" applyProtection="1">
      <alignment horizontal="center" vertical="center"/>
      <protection locked="0"/>
    </xf>
    <xf numFmtId="41" fontId="0" fillId="3" borderId="38" xfId="2" applyFont="1" applyFill="1" applyBorder="1" applyAlignment="1" applyProtection="1">
      <alignment horizontal="center" vertical="center"/>
      <protection locked="0"/>
    </xf>
    <xf numFmtId="9" fontId="9" fillId="2" borderId="67" xfId="1" applyFont="1" applyFill="1" applyBorder="1" applyAlignment="1" applyProtection="1">
      <alignment horizontal="center" vertical="center" wrapText="1"/>
    </xf>
    <xf numFmtId="0" fontId="0" fillId="5" borderId="68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55" xfId="0" applyFill="1" applyBorder="1" applyAlignment="1">
      <alignment horizontal="center" vertical="center"/>
    </xf>
    <xf numFmtId="41" fontId="0" fillId="0" borderId="1" xfId="2" applyFont="1" applyFill="1" applyBorder="1">
      <alignment vertical="center"/>
    </xf>
    <xf numFmtId="41" fontId="0" fillId="0" borderId="1" xfId="2" applyFont="1" applyBorder="1">
      <alignment vertical="center"/>
    </xf>
    <xf numFmtId="0" fontId="9" fillId="0" borderId="27" xfId="0" applyFont="1" applyBorder="1" applyAlignment="1" applyProtection="1">
      <alignment horizontal="center" vertical="center"/>
      <protection hidden="1"/>
    </xf>
    <xf numFmtId="49" fontId="0" fillId="0" borderId="0" xfId="0" applyNumberFormat="1">
      <alignment vertical="center"/>
    </xf>
    <xf numFmtId="49" fontId="5" fillId="3" borderId="14" xfId="0" applyNumberFormat="1" applyFont="1" applyFill="1" applyBorder="1" applyAlignment="1" applyProtection="1">
      <alignment horizontal="center" vertical="center"/>
      <protection locked="0"/>
    </xf>
    <xf numFmtId="49" fontId="5" fillId="3" borderId="36" xfId="0" applyNumberFormat="1" applyFont="1" applyFill="1" applyBorder="1" applyAlignment="1" applyProtection="1">
      <alignment horizontal="center" vertical="center"/>
      <protection locked="0"/>
    </xf>
    <xf numFmtId="49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12" fillId="5" borderId="34" xfId="0" applyFont="1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5" borderId="76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41" fontId="0" fillId="0" borderId="1" xfId="0" applyNumberForma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0" fillId="5" borderId="21" xfId="0" applyFont="1" applyFill="1" applyBorder="1" applyAlignment="1" applyProtection="1">
      <alignment horizontal="center" vertical="center"/>
    </xf>
    <xf numFmtId="0" fontId="10" fillId="5" borderId="23" xfId="0" applyFont="1" applyFill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</xf>
    <xf numFmtId="0" fontId="7" fillId="2" borderId="73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69" xfId="0" applyFont="1" applyFill="1" applyBorder="1" applyAlignment="1" applyProtection="1">
      <alignment horizontal="center" vertical="center"/>
    </xf>
    <xf numFmtId="0" fontId="7" fillId="2" borderId="74" xfId="0" applyFont="1" applyFill="1" applyBorder="1" applyAlignment="1" applyProtection="1">
      <alignment horizontal="center" vertical="center"/>
    </xf>
    <xf numFmtId="0" fontId="7" fillId="3" borderId="6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0" xfId="2" applyNumberFormat="1" applyFont="1" applyFill="1" applyBorder="1" applyAlignment="1" applyProtection="1">
      <alignment horizontal="center" vertical="center"/>
      <protection locked="0"/>
    </xf>
    <xf numFmtId="0" fontId="7" fillId="3" borderId="34" xfId="2" applyNumberFormat="1" applyFont="1" applyFill="1" applyBorder="1" applyAlignment="1" applyProtection="1">
      <alignment horizontal="center" vertical="center"/>
      <protection locked="0"/>
    </xf>
    <xf numFmtId="0" fontId="7" fillId="2" borderId="22" xfId="2" applyNumberFormat="1" applyFont="1" applyFill="1" applyBorder="1" applyAlignment="1" applyProtection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2" borderId="48" xfId="0" applyNumberFormat="1" applyFont="1" applyFill="1" applyBorder="1" applyAlignment="1" applyProtection="1">
      <alignment horizontal="center" vertical="center"/>
    </xf>
    <xf numFmtId="0" fontId="7" fillId="2" borderId="49" xfId="0" applyNumberFormat="1" applyFont="1" applyFill="1" applyBorder="1" applyAlignment="1" applyProtection="1">
      <alignment horizontal="center" vertical="center"/>
    </xf>
    <xf numFmtId="0" fontId="7" fillId="2" borderId="46" xfId="0" applyNumberFormat="1" applyFont="1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 wrapText="1"/>
      <protection locked="0"/>
    </xf>
    <xf numFmtId="0" fontId="9" fillId="3" borderId="33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16" fillId="7" borderId="24" xfId="0" applyFont="1" applyFill="1" applyBorder="1" applyAlignment="1" applyProtection="1">
      <alignment horizontal="center" vertical="center" wrapText="1"/>
      <protection locked="0"/>
    </xf>
    <xf numFmtId="0" fontId="16" fillId="7" borderId="25" xfId="0" applyFont="1" applyFill="1" applyBorder="1" applyAlignment="1" applyProtection="1">
      <alignment horizontal="center" vertical="center" wrapText="1"/>
      <protection locked="0"/>
    </xf>
    <xf numFmtId="0" fontId="16" fillId="7" borderId="25" xfId="0" applyFont="1" applyFill="1" applyBorder="1" applyAlignment="1" applyProtection="1">
      <alignment horizontal="center" vertical="center"/>
      <protection locked="0"/>
    </xf>
    <xf numFmtId="0" fontId="16" fillId="7" borderId="62" xfId="0" applyFont="1" applyFill="1" applyBorder="1" applyAlignment="1" applyProtection="1">
      <alignment horizontal="center" vertical="center"/>
      <protection locked="0"/>
    </xf>
    <xf numFmtId="0" fontId="16" fillId="7" borderId="27" xfId="0" applyFont="1" applyFill="1" applyBorder="1" applyAlignment="1" applyProtection="1">
      <alignment horizontal="center" vertical="center"/>
      <protection locked="0"/>
    </xf>
    <xf numFmtId="0" fontId="16" fillId="7" borderId="28" xfId="0" applyFont="1" applyFill="1" applyBorder="1" applyAlignment="1" applyProtection="1">
      <alignment horizontal="center" vertical="center"/>
      <protection locked="0"/>
    </xf>
    <xf numFmtId="0" fontId="16" fillId="7" borderId="63" xfId="0" applyFont="1" applyFill="1" applyBorder="1" applyAlignment="1" applyProtection="1">
      <alignment horizontal="center" vertical="center"/>
      <protection locked="0"/>
    </xf>
    <xf numFmtId="0" fontId="0" fillId="7" borderId="60" xfId="0" applyFill="1" applyBorder="1" applyAlignment="1" applyProtection="1">
      <alignment horizontal="center" vertical="center" wrapText="1"/>
    </xf>
    <xf numFmtId="0" fontId="0" fillId="7" borderId="61" xfId="0" applyFill="1" applyBorder="1" applyAlignment="1" applyProtection="1">
      <alignment horizontal="center" vertical="center"/>
    </xf>
    <xf numFmtId="0" fontId="6" fillId="3" borderId="28" xfId="2" applyNumberFormat="1" applyFont="1" applyFill="1" applyBorder="1" applyAlignment="1" applyProtection="1">
      <alignment horizontal="center" vertical="center"/>
      <protection locked="0"/>
    </xf>
    <xf numFmtId="41" fontId="16" fillId="2" borderId="20" xfId="2" applyFont="1" applyFill="1" applyBorder="1" applyAlignment="1" applyProtection="1">
      <alignment horizontal="center" vertical="center"/>
    </xf>
    <xf numFmtId="41" fontId="16" fillId="2" borderId="0" xfId="2" applyFont="1" applyFill="1" applyBorder="1" applyAlignment="1" applyProtection="1">
      <alignment horizontal="center" vertical="center"/>
    </xf>
    <xf numFmtId="41" fontId="16" fillId="2" borderId="34" xfId="2" applyFont="1" applyFill="1" applyBorder="1" applyAlignment="1" applyProtection="1">
      <alignment horizontal="center" vertical="center"/>
    </xf>
    <xf numFmtId="41" fontId="16" fillId="2" borderId="27" xfId="2" applyFont="1" applyFill="1" applyBorder="1" applyAlignment="1" applyProtection="1">
      <alignment horizontal="center" vertical="center"/>
    </xf>
    <xf numFmtId="41" fontId="16" fillId="2" borderId="28" xfId="2" applyFont="1" applyFill="1" applyBorder="1" applyAlignment="1" applyProtection="1">
      <alignment horizontal="center" vertical="center"/>
    </xf>
    <xf numFmtId="41" fontId="16" fillId="2" borderId="35" xfId="2" applyFont="1" applyFill="1" applyBorder="1" applyAlignment="1" applyProtection="1">
      <alignment horizontal="center" vertical="center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6" xfId="0" applyFont="1" applyFill="1" applyBorder="1" applyAlignment="1" applyProtection="1">
      <alignment horizontal="center" vertical="center" wrapText="1"/>
      <protection locked="0"/>
    </xf>
    <xf numFmtId="0" fontId="7" fillId="2" borderId="51" xfId="0" applyNumberFormat="1" applyFont="1" applyFill="1" applyBorder="1" applyAlignment="1" applyProtection="1">
      <alignment horizontal="center" vertical="center" wrapText="1"/>
    </xf>
    <xf numFmtId="0" fontId="7" fillId="2" borderId="53" xfId="0" applyNumberFormat="1" applyFont="1" applyFill="1" applyBorder="1" applyAlignment="1" applyProtection="1">
      <alignment horizontal="center" vertical="center" wrapText="1"/>
    </xf>
    <xf numFmtId="3" fontId="13" fillId="0" borderId="24" xfId="0" applyNumberFormat="1" applyFont="1" applyBorder="1" applyAlignment="1" applyProtection="1">
      <alignment horizontal="center" vertical="center"/>
    </xf>
    <xf numFmtId="3" fontId="13" fillId="0" borderId="25" xfId="0" applyNumberFormat="1" applyFont="1" applyBorder="1" applyAlignment="1" applyProtection="1">
      <alignment horizontal="center" vertical="center"/>
    </xf>
    <xf numFmtId="3" fontId="13" fillId="0" borderId="26" xfId="0" applyNumberFormat="1" applyFont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 vertical="center"/>
    </xf>
    <xf numFmtId="0" fontId="13" fillId="2" borderId="22" xfId="0" applyFont="1" applyFill="1" applyBorder="1" applyAlignment="1" applyProtection="1">
      <alignment horizontal="center" vertical="center"/>
    </xf>
    <xf numFmtId="41" fontId="7" fillId="2" borderId="50" xfId="2" applyFont="1" applyFill="1" applyBorder="1" applyAlignment="1" applyProtection="1">
      <alignment horizontal="center" vertical="center" wrapText="1"/>
    </xf>
    <xf numFmtId="41" fontId="7" fillId="2" borderId="52" xfId="2" applyFont="1" applyFill="1" applyBorder="1" applyAlignment="1" applyProtection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176" fontId="7" fillId="2" borderId="47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47" xfId="0" applyFont="1" applyFill="1" applyBorder="1" applyAlignment="1" applyProtection="1">
      <alignment horizontal="center" vertical="center" wrapText="1"/>
    </xf>
    <xf numFmtId="3" fontId="13" fillId="3" borderId="21" xfId="0" applyNumberFormat="1" applyFont="1" applyFill="1" applyBorder="1" applyAlignment="1" applyProtection="1">
      <alignment horizontal="center" vertical="center"/>
      <protection locked="0"/>
    </xf>
    <xf numFmtId="3" fontId="13" fillId="3" borderId="22" xfId="0" applyNumberFormat="1" applyFont="1" applyFill="1" applyBorder="1" applyAlignment="1" applyProtection="1">
      <alignment horizontal="center" vertical="center"/>
      <protection locked="0"/>
    </xf>
    <xf numFmtId="3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3" fillId="2" borderId="27" xfId="0" applyFont="1" applyFill="1" applyBorder="1" applyAlignment="1" applyProtection="1">
      <alignment horizontal="center" vertical="center" wrapText="1"/>
    </xf>
    <xf numFmtId="0" fontId="13" fillId="2" borderId="28" xfId="0" applyFont="1" applyFill="1" applyBorder="1" applyAlignment="1" applyProtection="1">
      <alignment horizontal="center" vertical="center" wrapText="1"/>
    </xf>
    <xf numFmtId="0" fontId="13" fillId="2" borderId="35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left" vertical="center" wrapText="1"/>
    </xf>
    <xf numFmtId="0" fontId="13" fillId="2" borderId="25" xfId="0" applyFont="1" applyFill="1" applyBorder="1" applyAlignment="1" applyProtection="1">
      <alignment horizontal="left" vertical="center" wrapText="1"/>
    </xf>
    <xf numFmtId="0" fontId="13" fillId="2" borderId="26" xfId="0" applyFont="1" applyFill="1" applyBorder="1" applyAlignment="1" applyProtection="1">
      <alignment horizontal="left" vertical="center" wrapText="1"/>
    </xf>
    <xf numFmtId="0" fontId="13" fillId="2" borderId="2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</xf>
    <xf numFmtId="0" fontId="13" fillId="2" borderId="27" xfId="0" applyFont="1" applyFill="1" applyBorder="1" applyAlignment="1" applyProtection="1">
      <alignment horizontal="left" vertical="center" wrapText="1"/>
    </xf>
    <xf numFmtId="0" fontId="13" fillId="2" borderId="28" xfId="0" applyFont="1" applyFill="1" applyBorder="1" applyAlignment="1" applyProtection="1">
      <alignment horizontal="left" vertical="center" wrapText="1"/>
    </xf>
    <xf numFmtId="0" fontId="13" fillId="2" borderId="35" xfId="0" applyFont="1" applyFill="1" applyBorder="1" applyAlignment="1" applyProtection="1">
      <alignment horizontal="left" vertical="center" wrapText="1"/>
    </xf>
    <xf numFmtId="0" fontId="7" fillId="3" borderId="75" xfId="0" applyFont="1" applyFill="1" applyBorder="1" applyAlignment="1" applyProtection="1">
      <alignment horizontal="center" vertical="center"/>
      <protection locked="0"/>
    </xf>
    <xf numFmtId="0" fontId="7" fillId="3" borderId="22" xfId="0" applyFont="1" applyFill="1" applyBorder="1" applyAlignment="1" applyProtection="1">
      <alignment horizontal="center" vertical="center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2" borderId="64" xfId="0" applyNumberFormat="1" applyFont="1" applyFill="1" applyBorder="1" applyAlignment="1" applyProtection="1">
      <alignment horizontal="center" vertical="center" wrapText="1"/>
    </xf>
    <xf numFmtId="0" fontId="7" fillId="2" borderId="65" xfId="0" applyNumberFormat="1" applyFont="1" applyFill="1" applyBorder="1" applyAlignment="1" applyProtection="1">
      <alignment horizontal="center" vertical="center" wrapText="1"/>
    </xf>
    <xf numFmtId="0" fontId="7" fillId="2" borderId="66" xfId="0" applyNumberFormat="1" applyFont="1" applyFill="1" applyBorder="1" applyAlignment="1" applyProtection="1">
      <alignment horizontal="center" vertical="center" wrapText="1"/>
    </xf>
    <xf numFmtId="0" fontId="13" fillId="2" borderId="21" xfId="0" applyFont="1" applyFill="1" applyBorder="1" applyAlignment="1" applyProtection="1">
      <alignment horizontal="center" vertical="center" wrapText="1"/>
    </xf>
    <xf numFmtId="0" fontId="13" fillId="2" borderId="22" xfId="0" applyFont="1" applyFill="1" applyBorder="1" applyAlignment="1" applyProtection="1">
      <alignment horizontal="center" vertical="center" wrapText="1"/>
    </xf>
    <xf numFmtId="0" fontId="13" fillId="2" borderId="23" xfId="0" applyFont="1" applyFill="1" applyBorder="1" applyAlignment="1" applyProtection="1">
      <alignment horizontal="center" vertical="center" wrapText="1"/>
    </xf>
    <xf numFmtId="41" fontId="7" fillId="2" borderId="24" xfId="2" applyFont="1" applyFill="1" applyBorder="1" applyAlignment="1" applyProtection="1">
      <alignment horizontal="center" vertical="center" wrapText="1"/>
    </xf>
    <xf numFmtId="41" fontId="7" fillId="2" borderId="20" xfId="2" applyFont="1" applyFill="1" applyBorder="1" applyAlignment="1" applyProtection="1">
      <alignment horizontal="center" vertical="center" wrapText="1"/>
    </xf>
    <xf numFmtId="41" fontId="7" fillId="2" borderId="45" xfId="2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29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50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51" xfId="0" applyFont="1" applyFill="1" applyBorder="1" applyAlignment="1" applyProtection="1">
      <alignment horizontal="center" vertical="center" wrapText="1"/>
    </xf>
    <xf numFmtId="0" fontId="12" fillId="2" borderId="70" xfId="0" applyFont="1" applyFill="1" applyBorder="1" applyAlignment="1" applyProtection="1">
      <alignment horizontal="center" vertical="center" wrapText="1"/>
    </xf>
    <xf numFmtId="0" fontId="12" fillId="2" borderId="71" xfId="0" applyFont="1" applyFill="1" applyBorder="1" applyAlignment="1" applyProtection="1">
      <alignment horizontal="center" vertical="center" wrapText="1"/>
    </xf>
    <xf numFmtId="0" fontId="12" fillId="2" borderId="72" xfId="0" applyFont="1" applyFill="1" applyBorder="1" applyAlignment="1" applyProtection="1">
      <alignment horizontal="center" vertical="center" wrapText="1"/>
    </xf>
    <xf numFmtId="0" fontId="10" fillId="5" borderId="24" xfId="0" applyFont="1" applyFill="1" applyBorder="1" applyAlignment="1" applyProtection="1">
      <alignment horizontal="center" vertical="center"/>
    </xf>
    <xf numFmtId="0" fontId="10" fillId="5" borderId="25" xfId="0" applyFont="1" applyFill="1" applyBorder="1" applyAlignment="1" applyProtection="1">
      <alignment horizontal="center" vertical="center"/>
    </xf>
    <xf numFmtId="0" fontId="10" fillId="5" borderId="26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34" xfId="0" applyFont="1" applyFill="1" applyBorder="1" applyAlignment="1" applyProtection="1">
      <alignment horizontal="left" vertical="top" wrapText="1"/>
    </xf>
    <xf numFmtId="0" fontId="10" fillId="2" borderId="27" xfId="0" applyFont="1" applyFill="1" applyBorder="1" applyAlignment="1" applyProtection="1">
      <alignment horizontal="left" vertical="top" wrapText="1"/>
    </xf>
    <xf numFmtId="0" fontId="10" fillId="2" borderId="28" xfId="0" applyFont="1" applyFill="1" applyBorder="1" applyAlignment="1" applyProtection="1">
      <alignment horizontal="left" vertical="top" wrapText="1"/>
    </xf>
    <xf numFmtId="0" fontId="10" fillId="2" borderId="35" xfId="0" applyFont="1" applyFill="1" applyBorder="1" applyAlignment="1" applyProtection="1">
      <alignment horizontal="left" vertical="top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</cellXfs>
  <cellStyles count="3">
    <cellStyle name="백분율" xfId="1" builtinId="5"/>
    <cellStyle name="쉼표 [0]" xfId="2" builtinId="6"/>
    <cellStyle name="표준" xfId="0" builtinId="0"/>
  </cellStyles>
  <dxfs count="37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0000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A1:AR48"/>
  <sheetViews>
    <sheetView tabSelected="1" zoomScale="55" zoomScaleNormal="55" workbookViewId="0">
      <selection activeCell="V3" sqref="V3:AR10"/>
    </sheetView>
  </sheetViews>
  <sheetFormatPr defaultRowHeight="16.5" x14ac:dyDescent="0.3"/>
  <cols>
    <col min="1" max="1" width="8.5" style="4" customWidth="1"/>
    <col min="2" max="2" width="8.625" style="4" customWidth="1"/>
    <col min="3" max="3" width="10.25" style="9" customWidth="1"/>
    <col min="4" max="4" width="13.125" style="9" customWidth="1"/>
    <col min="5" max="5" width="12.25" style="2" customWidth="1"/>
    <col min="6" max="6" width="13.125" style="2" customWidth="1"/>
    <col min="7" max="7" width="12.25" style="2" customWidth="1"/>
    <col min="8" max="8" width="12.5" style="3" customWidth="1"/>
    <col min="9" max="9" width="10.625" style="3" customWidth="1"/>
    <col min="10" max="10" width="11.625" style="4" customWidth="1"/>
    <col min="11" max="12" width="11.625" style="5" customWidth="1"/>
    <col min="13" max="13" width="11.625" style="2" customWidth="1"/>
    <col min="14" max="14" width="11.625" style="3" customWidth="1"/>
    <col min="15" max="29" width="11.625" style="2" customWidth="1"/>
    <col min="30" max="30" width="10.125" style="2" customWidth="1"/>
    <col min="31" max="31" width="11.25" style="2" customWidth="1"/>
    <col min="32" max="34" width="14.25" style="2" customWidth="1"/>
    <col min="35" max="44" width="12.625" style="2" customWidth="1"/>
    <col min="45" max="16384" width="9" style="2"/>
  </cols>
  <sheetData>
    <row r="1" spans="1:44" ht="21.75" customHeight="1" thickBot="1" x14ac:dyDescent="0.35">
      <c r="A1" s="135" t="s">
        <v>2</v>
      </c>
      <c r="B1" s="135"/>
      <c r="C1" s="126" t="s">
        <v>144</v>
      </c>
      <c r="D1" s="126"/>
      <c r="E1" s="126"/>
      <c r="F1" s="89"/>
      <c r="G1" s="89"/>
      <c r="H1" s="90"/>
      <c r="I1" s="90"/>
      <c r="J1" s="91"/>
      <c r="K1" s="92"/>
      <c r="L1" s="92"/>
      <c r="M1" s="89"/>
      <c r="N1" s="90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44" ht="39" customHeight="1" thickBot="1" x14ac:dyDescent="0.35">
      <c r="A2" s="127" t="str">
        <f>"[ "&amp;C3&amp;" ]"&amp;"연구원 "&amp;"("&amp;C6&amp;") - "&amp;C8 &amp;"회차"</f>
        <v>[  ]연구원 (2021.00 ~ 2021.00.) - 회차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9"/>
      <c r="V2" s="133" t="s">
        <v>88</v>
      </c>
      <c r="W2" s="134"/>
      <c r="X2" s="230" t="str">
        <f>IF(AND(((데이터시트!B22&lt;=0)),(COUNTIF(H15:H26,"&gt;101%")&lt;1),(COUNTIF(J30:AR30,"예산 초과 (월 급여 수정)")&lt;1),$C$7&gt;=2),"가능","불가")</f>
        <v>불가</v>
      </c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2"/>
    </row>
    <row r="3" spans="1:44" s="6" customFormat="1" ht="24" customHeight="1" thickBot="1" x14ac:dyDescent="0.35">
      <c r="A3" s="136" t="s">
        <v>4</v>
      </c>
      <c r="B3" s="137"/>
      <c r="C3" s="205"/>
      <c r="D3" s="206"/>
      <c r="E3" s="206"/>
      <c r="F3" s="207"/>
      <c r="G3" s="152" t="s">
        <v>89</v>
      </c>
      <c r="H3" s="153"/>
      <c r="I3" s="153"/>
      <c r="J3" s="153"/>
      <c r="K3" s="154"/>
      <c r="L3" s="196" t="s">
        <v>96</v>
      </c>
      <c r="M3" s="197"/>
      <c r="N3" s="197"/>
      <c r="O3" s="197"/>
      <c r="P3" s="197"/>
      <c r="Q3" s="197"/>
      <c r="R3" s="197"/>
      <c r="S3" s="197"/>
      <c r="T3" s="197"/>
      <c r="U3" s="198"/>
      <c r="V3" s="233" t="s">
        <v>139</v>
      </c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5"/>
    </row>
    <row r="4" spans="1:44" s="6" customFormat="1" ht="24" customHeight="1" x14ac:dyDescent="0.3">
      <c r="A4" s="138" t="s">
        <v>22</v>
      </c>
      <c r="B4" s="139"/>
      <c r="C4" s="149" t="s">
        <v>146</v>
      </c>
      <c r="D4" s="150"/>
      <c r="E4" s="150"/>
      <c r="F4" s="151"/>
      <c r="G4" s="169">
        <f>VLOOKUP($C$5,데이터시트!$G$2:$H$21,2,FALSE)</f>
        <v>2500000</v>
      </c>
      <c r="H4" s="170"/>
      <c r="I4" s="170"/>
      <c r="J4" s="170"/>
      <c r="K4" s="171"/>
      <c r="L4" s="199"/>
      <c r="M4" s="200"/>
      <c r="N4" s="200"/>
      <c r="O4" s="200"/>
      <c r="P4" s="200"/>
      <c r="Q4" s="200"/>
      <c r="R4" s="200"/>
      <c r="S4" s="200"/>
      <c r="T4" s="200"/>
      <c r="U4" s="201"/>
      <c r="V4" s="233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5"/>
    </row>
    <row r="5" spans="1:44" s="7" customFormat="1" ht="24" customHeight="1" thickBot="1" x14ac:dyDescent="0.35">
      <c r="A5" s="140" t="s">
        <v>23</v>
      </c>
      <c r="B5" s="141"/>
      <c r="C5" s="143" t="s">
        <v>147</v>
      </c>
      <c r="D5" s="144"/>
      <c r="E5" s="144"/>
      <c r="F5" s="145"/>
      <c r="G5" s="169"/>
      <c r="H5" s="170"/>
      <c r="I5" s="170"/>
      <c r="J5" s="170"/>
      <c r="K5" s="171"/>
      <c r="L5" s="199"/>
      <c r="M5" s="200"/>
      <c r="N5" s="200"/>
      <c r="O5" s="200"/>
      <c r="P5" s="200"/>
      <c r="Q5" s="200"/>
      <c r="R5" s="200"/>
      <c r="S5" s="200"/>
      <c r="T5" s="200"/>
      <c r="U5" s="201"/>
      <c r="V5" s="233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5"/>
    </row>
    <row r="6" spans="1:44" s="7" customFormat="1" ht="24" customHeight="1" thickBot="1" x14ac:dyDescent="0.35">
      <c r="A6" s="136" t="s">
        <v>24</v>
      </c>
      <c r="B6" s="142"/>
      <c r="C6" s="146" t="s">
        <v>140</v>
      </c>
      <c r="D6" s="146"/>
      <c r="E6" s="146"/>
      <c r="F6" s="147"/>
      <c r="G6" s="172"/>
      <c r="H6" s="173"/>
      <c r="I6" s="173"/>
      <c r="J6" s="173"/>
      <c r="K6" s="174"/>
      <c r="L6" s="199"/>
      <c r="M6" s="200"/>
      <c r="N6" s="200"/>
      <c r="O6" s="200"/>
      <c r="P6" s="200"/>
      <c r="Q6" s="200"/>
      <c r="R6" s="200"/>
      <c r="S6" s="200"/>
      <c r="T6" s="200"/>
      <c r="U6" s="201"/>
      <c r="V6" s="233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5"/>
    </row>
    <row r="7" spans="1:44" s="7" customFormat="1" ht="24" customHeight="1" thickBot="1" x14ac:dyDescent="0.35">
      <c r="A7" s="136" t="s">
        <v>8</v>
      </c>
      <c r="B7" s="142"/>
      <c r="C7" s="148">
        <f>COUNTIF(A15:A26,"&gt;=1")</f>
        <v>1</v>
      </c>
      <c r="D7" s="148"/>
      <c r="E7" s="148"/>
      <c r="F7" s="81" t="s">
        <v>6</v>
      </c>
      <c r="G7" s="82"/>
      <c r="H7" s="83"/>
      <c r="I7" s="83"/>
      <c r="J7" s="84"/>
      <c r="K7" s="85"/>
      <c r="L7" s="199"/>
      <c r="M7" s="200"/>
      <c r="N7" s="200"/>
      <c r="O7" s="200"/>
      <c r="P7" s="200"/>
      <c r="Q7" s="200"/>
      <c r="R7" s="200"/>
      <c r="S7" s="200"/>
      <c r="T7" s="200"/>
      <c r="U7" s="201"/>
      <c r="V7" s="233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5"/>
    </row>
    <row r="8" spans="1:44" s="7" customFormat="1" ht="24" customHeight="1" thickBot="1" x14ac:dyDescent="0.35">
      <c r="A8" s="136" t="s">
        <v>3</v>
      </c>
      <c r="B8" s="142"/>
      <c r="C8" s="168"/>
      <c r="D8" s="168"/>
      <c r="E8" s="168"/>
      <c r="F8" s="61" t="s">
        <v>7</v>
      </c>
      <c r="G8" s="82"/>
      <c r="H8" s="83"/>
      <c r="I8" s="83"/>
      <c r="J8" s="84"/>
      <c r="K8" s="86"/>
      <c r="L8" s="199"/>
      <c r="M8" s="200"/>
      <c r="N8" s="200"/>
      <c r="O8" s="200"/>
      <c r="P8" s="200"/>
      <c r="Q8" s="200"/>
      <c r="R8" s="200"/>
      <c r="S8" s="200"/>
      <c r="T8" s="200"/>
      <c r="U8" s="201"/>
      <c r="V8" s="233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5"/>
    </row>
    <row r="9" spans="1:44" s="7" customFormat="1" ht="18.75" customHeight="1" x14ac:dyDescent="0.3">
      <c r="A9" s="85"/>
      <c r="B9" s="85"/>
      <c r="C9" s="85"/>
      <c r="D9" s="85"/>
      <c r="E9" s="82"/>
      <c r="F9" s="82"/>
      <c r="G9" s="82"/>
      <c r="H9" s="83"/>
      <c r="I9" s="83"/>
      <c r="J9" s="84"/>
      <c r="K9" s="87"/>
      <c r="L9" s="199"/>
      <c r="M9" s="200"/>
      <c r="N9" s="200"/>
      <c r="O9" s="200"/>
      <c r="P9" s="200"/>
      <c r="Q9" s="200"/>
      <c r="R9" s="200"/>
      <c r="S9" s="200"/>
      <c r="T9" s="200"/>
      <c r="U9" s="201"/>
      <c r="V9" s="233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5"/>
    </row>
    <row r="10" spans="1:44" s="7" customFormat="1" ht="18.75" customHeight="1" thickBot="1" x14ac:dyDescent="0.3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202"/>
      <c r="M10" s="203"/>
      <c r="N10" s="203"/>
      <c r="O10" s="203"/>
      <c r="P10" s="203"/>
      <c r="Q10" s="203"/>
      <c r="R10" s="203"/>
      <c r="S10" s="203"/>
      <c r="T10" s="203"/>
      <c r="U10" s="204"/>
      <c r="V10" s="236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8"/>
    </row>
    <row r="11" spans="1:44" ht="24" customHeight="1" x14ac:dyDescent="0.3">
      <c r="A11" s="217" t="s">
        <v>107</v>
      </c>
      <c r="B11" s="227" t="s">
        <v>108</v>
      </c>
      <c r="C11" s="214" t="s">
        <v>21</v>
      </c>
      <c r="D11" s="221" t="s">
        <v>18</v>
      </c>
      <c r="E11" s="222"/>
      <c r="F11" s="222"/>
      <c r="G11" s="222"/>
      <c r="H11" s="223"/>
      <c r="I11" s="208" t="s">
        <v>56</v>
      </c>
      <c r="J11" s="16" t="s">
        <v>13</v>
      </c>
      <c r="K11" s="175"/>
      <c r="L11" s="176"/>
      <c r="M11" s="21" t="s">
        <v>14</v>
      </c>
      <c r="N11" s="13"/>
      <c r="O11" s="16" t="s">
        <v>13</v>
      </c>
      <c r="P11" s="175"/>
      <c r="Q11" s="176"/>
      <c r="R11" s="21" t="s">
        <v>14</v>
      </c>
      <c r="S11" s="13"/>
      <c r="T11" s="16" t="s">
        <v>13</v>
      </c>
      <c r="U11" s="175" t="s">
        <v>111</v>
      </c>
      <c r="V11" s="176"/>
      <c r="W11" s="21" t="s">
        <v>14</v>
      </c>
      <c r="X11" s="13"/>
      <c r="Y11" s="16" t="s">
        <v>13</v>
      </c>
      <c r="Z11" s="175"/>
      <c r="AA11" s="176"/>
      <c r="AB11" s="21" t="s">
        <v>14</v>
      </c>
      <c r="AC11" s="13"/>
      <c r="AD11" s="16" t="s">
        <v>13</v>
      </c>
      <c r="AE11" s="175"/>
      <c r="AF11" s="176"/>
      <c r="AG11" s="21" t="s">
        <v>14</v>
      </c>
      <c r="AH11" s="13"/>
      <c r="AI11" s="16" t="s">
        <v>13</v>
      </c>
      <c r="AJ11" s="175"/>
      <c r="AK11" s="176"/>
      <c r="AL11" s="21" t="s">
        <v>14</v>
      </c>
      <c r="AM11" s="13"/>
      <c r="AN11" s="16" t="s">
        <v>13</v>
      </c>
      <c r="AO11" s="175"/>
      <c r="AP11" s="176"/>
      <c r="AQ11" s="21" t="s">
        <v>14</v>
      </c>
      <c r="AR11" s="13"/>
    </row>
    <row r="12" spans="1:44" ht="24" customHeight="1" thickBot="1" x14ac:dyDescent="0.35">
      <c r="A12" s="218"/>
      <c r="B12" s="228"/>
      <c r="C12" s="215"/>
      <c r="D12" s="224"/>
      <c r="E12" s="225"/>
      <c r="F12" s="225"/>
      <c r="G12" s="225"/>
      <c r="H12" s="226"/>
      <c r="I12" s="209"/>
      <c r="J12" s="17" t="s">
        <v>17</v>
      </c>
      <c r="K12" s="155"/>
      <c r="L12" s="155"/>
      <c r="M12" s="155"/>
      <c r="N12" s="156"/>
      <c r="O12" s="17" t="s">
        <v>17</v>
      </c>
      <c r="P12" s="155"/>
      <c r="Q12" s="155"/>
      <c r="R12" s="155"/>
      <c r="S12" s="156"/>
      <c r="T12" s="17" t="s">
        <v>17</v>
      </c>
      <c r="U12" s="155"/>
      <c r="V12" s="155"/>
      <c r="W12" s="155"/>
      <c r="X12" s="156"/>
      <c r="Y12" s="17" t="s">
        <v>17</v>
      </c>
      <c r="Z12" s="155"/>
      <c r="AA12" s="155"/>
      <c r="AB12" s="155"/>
      <c r="AC12" s="156"/>
      <c r="AD12" s="17" t="s">
        <v>17</v>
      </c>
      <c r="AE12" s="155"/>
      <c r="AF12" s="155"/>
      <c r="AG12" s="155"/>
      <c r="AH12" s="156"/>
      <c r="AI12" s="17" t="s">
        <v>17</v>
      </c>
      <c r="AJ12" s="155"/>
      <c r="AK12" s="155"/>
      <c r="AL12" s="155"/>
      <c r="AM12" s="156"/>
      <c r="AN12" s="17" t="s">
        <v>17</v>
      </c>
      <c r="AO12" s="155"/>
      <c r="AP12" s="155"/>
      <c r="AQ12" s="155"/>
      <c r="AR12" s="156"/>
    </row>
    <row r="13" spans="1:44" ht="24" customHeight="1" thickBot="1" x14ac:dyDescent="0.35">
      <c r="A13" s="219"/>
      <c r="B13" s="228"/>
      <c r="C13" s="215"/>
      <c r="D13" s="184" t="s">
        <v>120</v>
      </c>
      <c r="E13" s="186" t="s">
        <v>121</v>
      </c>
      <c r="F13" s="188" t="s">
        <v>10</v>
      </c>
      <c r="G13" s="188" t="s">
        <v>9</v>
      </c>
      <c r="H13" s="177" t="s">
        <v>145</v>
      </c>
      <c r="I13" s="209"/>
      <c r="J13" s="32" t="s">
        <v>12</v>
      </c>
      <c r="K13" s="155"/>
      <c r="L13" s="155"/>
      <c r="M13" s="95" t="s">
        <v>16</v>
      </c>
      <c r="N13" s="96" t="s">
        <v>15</v>
      </c>
      <c r="O13" s="32" t="s">
        <v>12</v>
      </c>
      <c r="P13" s="155"/>
      <c r="Q13" s="155"/>
      <c r="R13" s="95" t="s">
        <v>16</v>
      </c>
      <c r="S13" s="96" t="s">
        <v>100</v>
      </c>
      <c r="T13" s="32" t="s">
        <v>12</v>
      </c>
      <c r="U13" s="155"/>
      <c r="V13" s="155"/>
      <c r="W13" s="95" t="s">
        <v>16</v>
      </c>
      <c r="X13" s="96" t="s">
        <v>100</v>
      </c>
      <c r="Y13" s="32" t="s">
        <v>12</v>
      </c>
      <c r="Z13" s="155"/>
      <c r="AA13" s="155"/>
      <c r="AB13" s="95" t="s">
        <v>16</v>
      </c>
      <c r="AC13" s="96" t="s">
        <v>100</v>
      </c>
      <c r="AD13" s="32" t="s">
        <v>12</v>
      </c>
      <c r="AE13" s="155"/>
      <c r="AF13" s="155"/>
      <c r="AG13" s="95" t="s">
        <v>16</v>
      </c>
      <c r="AH13" s="96" t="s">
        <v>100</v>
      </c>
      <c r="AI13" s="32" t="s">
        <v>12</v>
      </c>
      <c r="AJ13" s="155"/>
      <c r="AK13" s="155"/>
      <c r="AL13" s="95" t="s">
        <v>16</v>
      </c>
      <c r="AM13" s="96" t="s">
        <v>15</v>
      </c>
      <c r="AN13" s="32" t="s">
        <v>12</v>
      </c>
      <c r="AO13" s="155"/>
      <c r="AP13" s="155"/>
      <c r="AQ13" s="95" t="s">
        <v>16</v>
      </c>
      <c r="AR13" s="96" t="s">
        <v>100</v>
      </c>
    </row>
    <row r="14" spans="1:44" ht="42.75" customHeight="1" thickBot="1" x14ac:dyDescent="0.35">
      <c r="A14" s="220"/>
      <c r="B14" s="229"/>
      <c r="C14" s="216"/>
      <c r="D14" s="185"/>
      <c r="E14" s="187"/>
      <c r="F14" s="189"/>
      <c r="G14" s="189"/>
      <c r="H14" s="178"/>
      <c r="I14" s="210"/>
      <c r="J14" s="54" t="s">
        <v>115</v>
      </c>
      <c r="K14" s="31" t="s">
        <v>116</v>
      </c>
      <c r="L14" s="97" t="s">
        <v>11</v>
      </c>
      <c r="M14" s="98" t="s">
        <v>29</v>
      </c>
      <c r="N14" s="99" t="s">
        <v>138</v>
      </c>
      <c r="O14" s="54" t="s">
        <v>115</v>
      </c>
      <c r="P14" s="31" t="s">
        <v>116</v>
      </c>
      <c r="Q14" s="97" t="s">
        <v>11</v>
      </c>
      <c r="R14" s="98" t="s">
        <v>9</v>
      </c>
      <c r="S14" s="99" t="s">
        <v>138</v>
      </c>
      <c r="T14" s="54" t="s">
        <v>115</v>
      </c>
      <c r="U14" s="31" t="s">
        <v>116</v>
      </c>
      <c r="V14" s="97" t="s">
        <v>11</v>
      </c>
      <c r="W14" s="98" t="s">
        <v>9</v>
      </c>
      <c r="X14" s="99" t="s">
        <v>138</v>
      </c>
      <c r="Y14" s="54" t="s">
        <v>115</v>
      </c>
      <c r="Z14" s="31" t="s">
        <v>116</v>
      </c>
      <c r="AA14" s="97" t="s">
        <v>20</v>
      </c>
      <c r="AB14" s="98" t="s">
        <v>9</v>
      </c>
      <c r="AC14" s="99" t="s">
        <v>138</v>
      </c>
      <c r="AD14" s="54" t="s">
        <v>115</v>
      </c>
      <c r="AE14" s="31" t="s">
        <v>116</v>
      </c>
      <c r="AF14" s="97" t="s">
        <v>20</v>
      </c>
      <c r="AG14" s="98" t="s">
        <v>9</v>
      </c>
      <c r="AH14" s="99" t="s">
        <v>138</v>
      </c>
      <c r="AI14" s="54" t="s">
        <v>115</v>
      </c>
      <c r="AJ14" s="31" t="s">
        <v>116</v>
      </c>
      <c r="AK14" s="97" t="s">
        <v>11</v>
      </c>
      <c r="AL14" s="98" t="s">
        <v>9</v>
      </c>
      <c r="AM14" s="99" t="s">
        <v>138</v>
      </c>
      <c r="AN14" s="54" t="s">
        <v>115</v>
      </c>
      <c r="AO14" s="31" t="s">
        <v>116</v>
      </c>
      <c r="AP14" s="97" t="s">
        <v>11</v>
      </c>
      <c r="AQ14" s="98" t="s">
        <v>9</v>
      </c>
      <c r="AR14" s="99" t="s">
        <v>138</v>
      </c>
    </row>
    <row r="15" spans="1:44" ht="24" customHeight="1" thickTop="1" x14ac:dyDescent="0.3">
      <c r="A15" s="118">
        <v>2021</v>
      </c>
      <c r="B15" s="119">
        <v>1</v>
      </c>
      <c r="C15" s="77">
        <f>IF(A15:A15&gt;0,VLOOKUP($C$5,데이터시트!$G$2:$H$21,2,FALSE),"-")</f>
        <v>2500000</v>
      </c>
      <c r="D15" s="69" t="e">
        <f t="shared" ref="D15:D26" si="0">SUM(E15:G15)</f>
        <v>#VALUE!</v>
      </c>
      <c r="E15" s="70">
        <f>K15+P15+U15+Z15+AE15+AJ15+AO15</f>
        <v>0</v>
      </c>
      <c r="F15" s="70" t="e">
        <f>IF(0&lt;E15&lt;600000,"급여60만원이하",L15+Q15+V15+AA15+AF15+AK15+AP15)</f>
        <v>#VALUE!</v>
      </c>
      <c r="G15" s="70" t="e">
        <f>IF(0&lt;E15&lt;600000,"급여60만원이하",M15+R15+W15+AB15+AG15+AL15+AQ15)</f>
        <v>#VALUE!</v>
      </c>
      <c r="H15" s="71">
        <f>IF(A15:A15&gt;0,N15+S15+X15+AC15+AH15+AM15+AR15,"-")</f>
        <v>0</v>
      </c>
      <c r="I15" s="110" t="str">
        <f>IF(A15=2020,IF(E15&lt;679000,"월급여확인",VLOOKUP(E15,데이터시트!$R$3:$T$28,2,TRUE)),IF(E15&lt;689000,"월급여확인",VLOOKUP(E15,데이터시트!$V$3:$W$28,2,TRUE)))</f>
        <v>월급여확인</v>
      </c>
      <c r="J15" s="62">
        <f>SUM(K15:M15)</f>
        <v>0</v>
      </c>
      <c r="K15" s="64"/>
      <c r="L15" s="18" t="str">
        <f>IF($N$13="산정",IF(K15="","",ROUNDUP((K15*0.099),-3)),IF(K15="","",ROUNDUP((K15*0.099),-3)))</f>
        <v/>
      </c>
      <c r="M15" s="19" t="str">
        <f>IF($N$13="산정",IF(K15="","",ROUNDUP(K15/12,-3)),0)</f>
        <v/>
      </c>
      <c r="N15" s="20" t="str">
        <f>IF($K15:$K15&gt;0,ROUNDUP(K15/$G$4*100,1)&amp;"%","0%")</f>
        <v>0%</v>
      </c>
      <c r="O15" s="62">
        <f>SUM(P15:R15)</f>
        <v>0</v>
      </c>
      <c r="P15" s="64">
        <v>0</v>
      </c>
      <c r="Q15" s="18">
        <f>IF($S$13="산정",IF(P15="","",ROUNDUP((P15*0.099),-3)),IF(P15="","",ROUNDUP((P15*0.099),-3)))</f>
        <v>0</v>
      </c>
      <c r="R15" s="19">
        <f>IF($S$13="산정",IF(P15="","",ROUNDUP(P15/12,-3)),0)</f>
        <v>0</v>
      </c>
      <c r="S15" s="20" t="str">
        <f>IF($P15:$P15&gt;0,ROUNDUP(P15/$G$4*100,1)&amp;"%","0%")</f>
        <v>0%</v>
      </c>
      <c r="T15" s="62">
        <f>SUM(U15:W15)</f>
        <v>0</v>
      </c>
      <c r="U15" s="64">
        <v>0</v>
      </c>
      <c r="V15" s="18">
        <f>IF($X$13="산정",IF(U15="","",ROUNDUP((U15*0.099),-3)),IF(U15="","",ROUNDUP((U15*0.099),-3)))</f>
        <v>0</v>
      </c>
      <c r="W15" s="19">
        <f>IF($X$13="산정",IF(U15="","",ROUNDUP(U15/12,-3)),0)</f>
        <v>0</v>
      </c>
      <c r="X15" s="20" t="str">
        <f>IF($U15:$U15&gt;0,ROUNDUP(U15/$G$4*100,1)&amp;"%","0%")</f>
        <v>0%</v>
      </c>
      <c r="Y15" s="62">
        <f>SUM(Z15:AB15)</f>
        <v>0</v>
      </c>
      <c r="Z15" s="64">
        <v>0</v>
      </c>
      <c r="AA15" s="18">
        <f>IF($AC$13="산정",IF(Z15="","",ROUNDUP((Z15*0.099),-3)),IF(Z15="","",ROUNDUP((Z15*0.099),-3)))</f>
        <v>0</v>
      </c>
      <c r="AB15" s="19">
        <f>IF($AC$13="산정",IF(Z15="","",ROUNDUP(Z15/12,-3)),0)</f>
        <v>0</v>
      </c>
      <c r="AC15" s="25" t="str">
        <f>IF($Z15:$Z15&gt;0,ROUNDUP(Z15/$G$4*100,1)&amp;"%","0%")</f>
        <v>0%</v>
      </c>
      <c r="AD15" s="62">
        <f>SUM(AE15:AG15)</f>
        <v>0</v>
      </c>
      <c r="AE15" s="64">
        <v>0</v>
      </c>
      <c r="AF15" s="18">
        <f>IF($AH$13="산정",IF(AE15="","",ROUNDUP((AE15*0.099),-3)),IF(AE15="","",ROUNDUP((AE15*0.099),-3)))</f>
        <v>0</v>
      </c>
      <c r="AG15" s="19">
        <f>IF($AH$13="산정",IF(AE15="","",ROUNDUP(AE15/12,-3)),0)</f>
        <v>0</v>
      </c>
      <c r="AH15" s="25" t="str">
        <f>IF($AE15:$AE15&gt;0,ROUNDUP(AE15/$G$4*100,1)&amp;"%","0%")</f>
        <v>0%</v>
      </c>
      <c r="AI15" s="62">
        <f>SUM(AJ15:AL15)</f>
        <v>0</v>
      </c>
      <c r="AJ15" s="64">
        <v>0</v>
      </c>
      <c r="AK15" s="18">
        <f>IF($AM$13="산정",IF(AJ15="","",ROUNDUP((AJ15*0.099),-3)),IF(AJ15="","",ROUNDUP((AJ15*0.099),-3)))</f>
        <v>0</v>
      </c>
      <c r="AL15" s="19">
        <f>IF($AM$13="산정",IF(AJ15="","",ROUNDUP(AJ15/12,-3)),0)</f>
        <v>0</v>
      </c>
      <c r="AM15" s="25" t="str">
        <f>IF($AJ15:$AJ15&gt;0,ROUNDUP(AJ15/$G$4*100,1)&amp;"%","0%")</f>
        <v>0%</v>
      </c>
      <c r="AN15" s="62">
        <f>SUM(AO15:AQ15)</f>
        <v>0</v>
      </c>
      <c r="AO15" s="64">
        <v>0</v>
      </c>
      <c r="AP15" s="18">
        <f>IF($AR$13="산정",IF(AO15="","",ROUNDUP((AO15*0.099),-3)),IF(AO15="","",ROUNDUP((AO15*0.099),-3)))</f>
        <v>0</v>
      </c>
      <c r="AQ15" s="19">
        <f>IF($AR$13="산정",IF(AO15="","",ROUNDUP(AO15/12,-3)),0)</f>
        <v>0</v>
      </c>
      <c r="AR15" s="25" t="str">
        <f>IF($AO15:$AO15&gt;0,ROUNDUP(AO15/$G$4*100,1)&amp;"%","0%")</f>
        <v>0%</v>
      </c>
    </row>
    <row r="16" spans="1:44" ht="24" customHeight="1" x14ac:dyDescent="0.3">
      <c r="A16" s="120"/>
      <c r="B16" s="119"/>
      <c r="C16" s="77" t="str">
        <f>IF(A16:A16&gt;0,VLOOKUP($C$5,데이터시트!$G$2:$H$21,2,FALSE),"-")</f>
        <v>-</v>
      </c>
      <c r="D16" s="79" t="e">
        <f t="shared" si="0"/>
        <v>#VALUE!</v>
      </c>
      <c r="E16" s="70">
        <f t="shared" ref="E16:E26" si="1">K16+P16+U16+Z16+AE16+AJ16+AO16</f>
        <v>0</v>
      </c>
      <c r="F16" s="70" t="e">
        <f t="shared" ref="F16:F26" si="2">IF(0&lt;E16&lt;600000,"급여60만원이하",L16+Q16+V16+AA16+AF16+AK16+AP16)</f>
        <v>#VALUE!</v>
      </c>
      <c r="G16" s="70" t="e">
        <f t="shared" ref="G16:G26" si="3">IF(0&lt;E16&lt;600000,"급여60만원이하",M16+R16+W16+AB16+AG16+AL16+AQ16)</f>
        <v>#VALUE!</v>
      </c>
      <c r="H16" s="71" t="str">
        <f t="shared" ref="H16:H26" si="4">IF(A16:A16&gt;0,N16+S16+X16+AC16+AH16+AM16+AR16,"-")</f>
        <v>-</v>
      </c>
      <c r="I16" s="110" t="str">
        <f>IF(A16=2020,IF(E16&lt;679000,"월급여확인",VLOOKUP(E16,데이터시트!$R$3:$T$28,2,TRUE)),IF(E16&lt;689000,"월급여확인",VLOOKUP(E16,데이터시트!$V$3:$W$28,2,TRUE)))</f>
        <v>월급여확인</v>
      </c>
      <c r="J16" s="62">
        <f t="shared" ref="J16:J26" si="5">SUM(K16:M16)</f>
        <v>0</v>
      </c>
      <c r="K16" s="64"/>
      <c r="L16" s="18" t="str">
        <f t="shared" ref="L16:L26" si="6">IF($N$13="산정",IF(K16="","",ROUNDUP((K16*0.099),-3)),IF(K16="","",ROUNDUP((K16*0.099),-3)))</f>
        <v/>
      </c>
      <c r="M16" s="19" t="str">
        <f t="shared" ref="M16:M26" si="7">IF($N$13="산정",IF(K16="","",ROUNDUP(K16/12,-3)),0)</f>
        <v/>
      </c>
      <c r="N16" s="20" t="str">
        <f t="shared" ref="N16:N26" si="8">IF($K16:$K16&gt;0,ROUNDUP(K16/$G$4*100,1)&amp;"%","0%")</f>
        <v>0%</v>
      </c>
      <c r="O16" s="62">
        <f t="shared" ref="O16:O26" si="9">SUM(P16:R16)</f>
        <v>0</v>
      </c>
      <c r="P16" s="64">
        <v>0</v>
      </c>
      <c r="Q16" s="18">
        <f t="shared" ref="Q16:Q26" si="10">IF($S$13="산정",IF(P16="","",ROUNDUP((P16*0.099),-3)),IF(P16="","",ROUNDUP((P16*0.099),-3)))</f>
        <v>0</v>
      </c>
      <c r="R16" s="19">
        <f t="shared" ref="R16:R26" si="11">IF($S$13="산정",IF(P16="","",ROUNDUP(P16/12,-3)),0)</f>
        <v>0</v>
      </c>
      <c r="S16" s="20" t="str">
        <f t="shared" ref="S16:S26" si="12">IF($P16:$P16&gt;0,ROUNDUP(P16/$G$4*100,1)&amp;"%","0%")</f>
        <v>0%</v>
      </c>
      <c r="T16" s="62">
        <f t="shared" ref="T16:T26" si="13">SUM(U16:W16)</f>
        <v>0</v>
      </c>
      <c r="U16" s="65">
        <v>0</v>
      </c>
      <c r="V16" s="18">
        <f t="shared" ref="V16:V26" si="14">IF($X$13="산정",IF(U16="","",ROUNDUP((U16*0.099),-3)),IF(U16="","",ROUNDUP((U16*0.099),-3)))</f>
        <v>0</v>
      </c>
      <c r="W16" s="19">
        <f t="shared" ref="W16:W26" si="15">IF($X$13="산정",IF(U16="","",ROUNDUP(U16/12,-3)),0)</f>
        <v>0</v>
      </c>
      <c r="X16" s="20" t="str">
        <f t="shared" ref="X16:X26" si="16">IF($U16:$U16&gt;0,ROUNDUP(U16/$G$4*100,1)&amp;"%","0%")</f>
        <v>0%</v>
      </c>
      <c r="Y16" s="62">
        <f t="shared" ref="Y16:Y26" si="17">SUM(Z16:AB16)</f>
        <v>0</v>
      </c>
      <c r="Z16" s="65">
        <v>0</v>
      </c>
      <c r="AA16" s="18">
        <f t="shared" ref="AA16:AA26" si="18">IF($AC$13="산정",IF(Z16="","",ROUNDUP((Z16*0.099),-3)),IF(Z16="","",ROUNDUP((Z16*0.099),-3)))</f>
        <v>0</v>
      </c>
      <c r="AB16" s="19">
        <f t="shared" ref="AB16:AB26" si="19">IF($AC$13="산정",IF(Z16="","",ROUNDUP(Z16/12,-3)),0)</f>
        <v>0</v>
      </c>
      <c r="AC16" s="25" t="str">
        <f t="shared" ref="AC16:AC26" si="20">IF($Z16:$Z16&gt;0,ROUNDUP(Z16/$G$4*100,1)&amp;"%","0%")</f>
        <v>0%</v>
      </c>
      <c r="AD16" s="62">
        <f t="shared" ref="AD16:AD26" si="21">SUM(AE16:AG16)</f>
        <v>0</v>
      </c>
      <c r="AE16" s="65">
        <v>0</v>
      </c>
      <c r="AF16" s="18">
        <f t="shared" ref="AF16:AF26" si="22">IF($AH$13="산정",IF(AE16="","",ROUNDUP((AE16*0.099),-3)),IF(AE16="","",ROUNDUP((AE16*0.099),-3)))</f>
        <v>0</v>
      </c>
      <c r="AG16" s="19">
        <f t="shared" ref="AG16:AG26" si="23">IF($AH$13="산정",IF(AE16="","",ROUNDUP(AE16/12,-3)),0)</f>
        <v>0</v>
      </c>
      <c r="AH16" s="25" t="str">
        <f t="shared" ref="AH16:AH26" si="24">IF($AE16:$AE16&gt;0,ROUNDUP(AE16/$G$4*100,1)&amp;"%","0%")</f>
        <v>0%</v>
      </c>
      <c r="AI16" s="62">
        <f t="shared" ref="AI16:AI26" si="25">SUM(AJ16:AL16)</f>
        <v>0</v>
      </c>
      <c r="AJ16" s="65">
        <v>0</v>
      </c>
      <c r="AK16" s="18">
        <f t="shared" ref="AK16:AK26" si="26">IF($AM$13="산정",IF(AJ16="","",ROUNDUP((AJ16*0.099),-3)),IF(AJ16="","",ROUNDUP((AJ16*0.099),-3)))</f>
        <v>0</v>
      </c>
      <c r="AL16" s="19">
        <f t="shared" ref="AL16:AL26" si="27">IF($AM$13="산정",IF(AJ16="","",ROUNDUP(AJ16/12,-3)),0)</f>
        <v>0</v>
      </c>
      <c r="AM16" s="25" t="str">
        <f t="shared" ref="AM16:AM26" si="28">IF($AJ16:$AJ16&gt;0,ROUNDUP(AJ16/$G$4*100,1)&amp;"%","0%")</f>
        <v>0%</v>
      </c>
      <c r="AN16" s="62">
        <f t="shared" ref="AN16:AN26" si="29">SUM(AO16:AQ16)</f>
        <v>0</v>
      </c>
      <c r="AO16" s="65">
        <v>0</v>
      </c>
      <c r="AP16" s="18">
        <f t="shared" ref="AP16:AP26" si="30">IF($AR$13="산정",IF(AO16="","",ROUNDUP((AO16*0.099),-3)),IF(AO16="","",ROUNDUP((AO16*0.099),-3)))</f>
        <v>0</v>
      </c>
      <c r="AQ16" s="19">
        <f t="shared" ref="AQ16:AQ26" si="31">IF($AR$13="산정",IF(AO16="","",ROUNDUP(AO16/12,-3)),0)</f>
        <v>0</v>
      </c>
      <c r="AR16" s="25" t="str">
        <f t="shared" ref="AR16:AR26" si="32">IF($AO16:$AO16&gt;0,ROUNDUP(AO16/$G$4*100,1)&amp;"%","0%")</f>
        <v>0%</v>
      </c>
    </row>
    <row r="17" spans="1:44" ht="24" customHeight="1" x14ac:dyDescent="0.3">
      <c r="A17" s="118"/>
      <c r="B17" s="119"/>
      <c r="C17" s="77" t="str">
        <f>IF(A17:A17&gt;0,VLOOKUP($C$5,데이터시트!$G$2:$H$21,2,FALSE),"-")</f>
        <v>-</v>
      </c>
      <c r="D17" s="79">
        <f t="shared" si="0"/>
        <v>0</v>
      </c>
      <c r="E17" s="70">
        <f t="shared" si="1"/>
        <v>0</v>
      </c>
      <c r="F17" s="70">
        <f t="shared" si="2"/>
        <v>0</v>
      </c>
      <c r="G17" s="70">
        <f t="shared" si="3"/>
        <v>0</v>
      </c>
      <c r="H17" s="71" t="str">
        <f t="shared" si="4"/>
        <v>-</v>
      </c>
      <c r="I17" s="110" t="str">
        <f>IF(A17=2020,IF(E17&lt;679000,"월급여확인",VLOOKUP(E17,데이터시트!$R$3:$T$28,2,TRUE)),IF(E17&lt;689000,"월급여확인",VLOOKUP(E17,데이터시트!$V$3:$W$28,2,TRUE)))</f>
        <v>월급여확인</v>
      </c>
      <c r="J17" s="62">
        <f t="shared" si="5"/>
        <v>0</v>
      </c>
      <c r="K17" s="64">
        <v>0</v>
      </c>
      <c r="L17" s="18">
        <f t="shared" si="6"/>
        <v>0</v>
      </c>
      <c r="M17" s="19">
        <f t="shared" si="7"/>
        <v>0</v>
      </c>
      <c r="N17" s="20" t="str">
        <f t="shared" si="8"/>
        <v>0%</v>
      </c>
      <c r="O17" s="62">
        <f t="shared" si="9"/>
        <v>0</v>
      </c>
      <c r="P17" s="64">
        <v>0</v>
      </c>
      <c r="Q17" s="18">
        <f t="shared" si="10"/>
        <v>0</v>
      </c>
      <c r="R17" s="19">
        <f t="shared" si="11"/>
        <v>0</v>
      </c>
      <c r="S17" s="20" t="str">
        <f t="shared" si="12"/>
        <v>0%</v>
      </c>
      <c r="T17" s="62">
        <f t="shared" si="13"/>
        <v>0</v>
      </c>
      <c r="U17" s="65">
        <v>0</v>
      </c>
      <c r="V17" s="18">
        <f t="shared" si="14"/>
        <v>0</v>
      </c>
      <c r="W17" s="19">
        <f t="shared" si="15"/>
        <v>0</v>
      </c>
      <c r="X17" s="20" t="str">
        <f t="shared" si="16"/>
        <v>0%</v>
      </c>
      <c r="Y17" s="62">
        <f t="shared" si="17"/>
        <v>0</v>
      </c>
      <c r="Z17" s="65">
        <v>0</v>
      </c>
      <c r="AA17" s="18">
        <f t="shared" si="18"/>
        <v>0</v>
      </c>
      <c r="AB17" s="19">
        <f t="shared" si="19"/>
        <v>0</v>
      </c>
      <c r="AC17" s="25" t="str">
        <f t="shared" si="20"/>
        <v>0%</v>
      </c>
      <c r="AD17" s="62">
        <f t="shared" si="21"/>
        <v>0</v>
      </c>
      <c r="AE17" s="65">
        <v>0</v>
      </c>
      <c r="AF17" s="18">
        <f t="shared" si="22"/>
        <v>0</v>
      </c>
      <c r="AG17" s="19">
        <f t="shared" si="23"/>
        <v>0</v>
      </c>
      <c r="AH17" s="25" t="str">
        <f t="shared" si="24"/>
        <v>0%</v>
      </c>
      <c r="AI17" s="62">
        <f t="shared" si="25"/>
        <v>0</v>
      </c>
      <c r="AJ17" s="65">
        <v>0</v>
      </c>
      <c r="AK17" s="18">
        <f t="shared" si="26"/>
        <v>0</v>
      </c>
      <c r="AL17" s="19">
        <f t="shared" si="27"/>
        <v>0</v>
      </c>
      <c r="AM17" s="25" t="str">
        <f t="shared" si="28"/>
        <v>0%</v>
      </c>
      <c r="AN17" s="62">
        <f t="shared" si="29"/>
        <v>0</v>
      </c>
      <c r="AO17" s="65">
        <v>0</v>
      </c>
      <c r="AP17" s="18">
        <f t="shared" si="30"/>
        <v>0</v>
      </c>
      <c r="AQ17" s="19">
        <f t="shared" si="31"/>
        <v>0</v>
      </c>
      <c r="AR17" s="25" t="str">
        <f t="shared" si="32"/>
        <v>0%</v>
      </c>
    </row>
    <row r="18" spans="1:44" ht="24" customHeight="1" x14ac:dyDescent="0.3">
      <c r="A18" s="118"/>
      <c r="B18" s="119"/>
      <c r="C18" s="77" t="str">
        <f>IF(A18:A18&gt;0,VLOOKUP($C$5,데이터시트!$G$2:$H$21,2,FALSE),"-")</f>
        <v>-</v>
      </c>
      <c r="D18" s="79">
        <f t="shared" si="0"/>
        <v>0</v>
      </c>
      <c r="E18" s="70">
        <f t="shared" si="1"/>
        <v>0</v>
      </c>
      <c r="F18" s="70">
        <f t="shared" si="2"/>
        <v>0</v>
      </c>
      <c r="G18" s="70">
        <f t="shared" si="3"/>
        <v>0</v>
      </c>
      <c r="H18" s="71" t="str">
        <f t="shared" si="4"/>
        <v>-</v>
      </c>
      <c r="I18" s="110" t="str">
        <f>IF(A18=2020,IF(E18&lt;679000,"월급여확인",VLOOKUP(E18,데이터시트!$R$3:$T$28,2,TRUE)),IF(E18&lt;689000,"월급여확인",VLOOKUP(E18,데이터시트!$V$3:$W$28,2,TRUE)))</f>
        <v>월급여확인</v>
      </c>
      <c r="J18" s="62">
        <f t="shared" si="5"/>
        <v>0</v>
      </c>
      <c r="K18" s="64">
        <v>0</v>
      </c>
      <c r="L18" s="18">
        <f t="shared" si="6"/>
        <v>0</v>
      </c>
      <c r="M18" s="19">
        <f t="shared" si="7"/>
        <v>0</v>
      </c>
      <c r="N18" s="20" t="str">
        <f t="shared" si="8"/>
        <v>0%</v>
      </c>
      <c r="O18" s="62">
        <f t="shared" si="9"/>
        <v>0</v>
      </c>
      <c r="P18" s="64">
        <v>0</v>
      </c>
      <c r="Q18" s="18">
        <f t="shared" si="10"/>
        <v>0</v>
      </c>
      <c r="R18" s="19">
        <f t="shared" si="11"/>
        <v>0</v>
      </c>
      <c r="S18" s="20" t="str">
        <f t="shared" si="12"/>
        <v>0%</v>
      </c>
      <c r="T18" s="62">
        <f t="shared" si="13"/>
        <v>0</v>
      </c>
      <c r="U18" s="65">
        <v>0</v>
      </c>
      <c r="V18" s="18">
        <f t="shared" si="14"/>
        <v>0</v>
      </c>
      <c r="W18" s="19">
        <f t="shared" si="15"/>
        <v>0</v>
      </c>
      <c r="X18" s="20" t="str">
        <f t="shared" si="16"/>
        <v>0%</v>
      </c>
      <c r="Y18" s="62">
        <f t="shared" si="17"/>
        <v>0</v>
      </c>
      <c r="Z18" s="65">
        <v>0</v>
      </c>
      <c r="AA18" s="18">
        <f t="shared" si="18"/>
        <v>0</v>
      </c>
      <c r="AB18" s="19">
        <f t="shared" si="19"/>
        <v>0</v>
      </c>
      <c r="AC18" s="25" t="str">
        <f t="shared" si="20"/>
        <v>0%</v>
      </c>
      <c r="AD18" s="62">
        <f t="shared" si="21"/>
        <v>0</v>
      </c>
      <c r="AE18" s="65">
        <v>0</v>
      </c>
      <c r="AF18" s="18">
        <f t="shared" si="22"/>
        <v>0</v>
      </c>
      <c r="AG18" s="19">
        <f t="shared" si="23"/>
        <v>0</v>
      </c>
      <c r="AH18" s="25" t="str">
        <f t="shared" si="24"/>
        <v>0%</v>
      </c>
      <c r="AI18" s="62">
        <f t="shared" si="25"/>
        <v>0</v>
      </c>
      <c r="AJ18" s="65">
        <v>0</v>
      </c>
      <c r="AK18" s="18">
        <f t="shared" si="26"/>
        <v>0</v>
      </c>
      <c r="AL18" s="19">
        <f t="shared" si="27"/>
        <v>0</v>
      </c>
      <c r="AM18" s="25" t="str">
        <f t="shared" si="28"/>
        <v>0%</v>
      </c>
      <c r="AN18" s="62">
        <f t="shared" si="29"/>
        <v>0</v>
      </c>
      <c r="AO18" s="65">
        <v>0</v>
      </c>
      <c r="AP18" s="18">
        <f t="shared" si="30"/>
        <v>0</v>
      </c>
      <c r="AQ18" s="19">
        <f t="shared" si="31"/>
        <v>0</v>
      </c>
      <c r="AR18" s="25" t="str">
        <f t="shared" si="32"/>
        <v>0%</v>
      </c>
    </row>
    <row r="19" spans="1:44" ht="24" customHeight="1" x14ac:dyDescent="0.3">
      <c r="A19" s="118"/>
      <c r="B19" s="119"/>
      <c r="C19" s="77" t="str">
        <f>IF(A19:A19&gt;0,VLOOKUP($C$5,데이터시트!$G$2:$H$21,2,FALSE),"-")</f>
        <v>-</v>
      </c>
      <c r="D19" s="79">
        <f t="shared" si="0"/>
        <v>0</v>
      </c>
      <c r="E19" s="70">
        <f t="shared" si="1"/>
        <v>0</v>
      </c>
      <c r="F19" s="70">
        <f t="shared" si="2"/>
        <v>0</v>
      </c>
      <c r="G19" s="70">
        <f t="shared" si="3"/>
        <v>0</v>
      </c>
      <c r="H19" s="71" t="str">
        <f t="shared" si="4"/>
        <v>-</v>
      </c>
      <c r="I19" s="110" t="str">
        <f>IF(A19=2020,IF(E19&lt;679000,"월급여확인",VLOOKUP(E19,데이터시트!$R$3:$T$28,2,TRUE)),IF(E19&lt;689000,"월급여확인",VLOOKUP(E19,데이터시트!$V$3:$W$28,2,TRUE)))</f>
        <v>월급여확인</v>
      </c>
      <c r="J19" s="62">
        <f t="shared" si="5"/>
        <v>0</v>
      </c>
      <c r="K19" s="64">
        <v>0</v>
      </c>
      <c r="L19" s="18">
        <f t="shared" si="6"/>
        <v>0</v>
      </c>
      <c r="M19" s="19">
        <f t="shared" si="7"/>
        <v>0</v>
      </c>
      <c r="N19" s="20" t="str">
        <f t="shared" si="8"/>
        <v>0%</v>
      </c>
      <c r="O19" s="62">
        <f t="shared" si="9"/>
        <v>0</v>
      </c>
      <c r="P19" s="64">
        <v>0</v>
      </c>
      <c r="Q19" s="18">
        <f t="shared" si="10"/>
        <v>0</v>
      </c>
      <c r="R19" s="19">
        <f t="shared" si="11"/>
        <v>0</v>
      </c>
      <c r="S19" s="20" t="str">
        <f t="shared" si="12"/>
        <v>0%</v>
      </c>
      <c r="T19" s="62">
        <f t="shared" si="13"/>
        <v>0</v>
      </c>
      <c r="U19" s="65">
        <v>0</v>
      </c>
      <c r="V19" s="18">
        <f t="shared" si="14"/>
        <v>0</v>
      </c>
      <c r="W19" s="19">
        <f t="shared" si="15"/>
        <v>0</v>
      </c>
      <c r="X19" s="20" t="str">
        <f t="shared" si="16"/>
        <v>0%</v>
      </c>
      <c r="Y19" s="62">
        <f t="shared" si="17"/>
        <v>0</v>
      </c>
      <c r="Z19" s="65">
        <v>0</v>
      </c>
      <c r="AA19" s="18">
        <f t="shared" si="18"/>
        <v>0</v>
      </c>
      <c r="AB19" s="19">
        <f t="shared" si="19"/>
        <v>0</v>
      </c>
      <c r="AC19" s="25" t="str">
        <f t="shared" si="20"/>
        <v>0%</v>
      </c>
      <c r="AD19" s="62">
        <f t="shared" si="21"/>
        <v>0</v>
      </c>
      <c r="AE19" s="65">
        <v>0</v>
      </c>
      <c r="AF19" s="18">
        <f t="shared" si="22"/>
        <v>0</v>
      </c>
      <c r="AG19" s="19">
        <f t="shared" si="23"/>
        <v>0</v>
      </c>
      <c r="AH19" s="25" t="str">
        <f t="shared" si="24"/>
        <v>0%</v>
      </c>
      <c r="AI19" s="62">
        <f t="shared" si="25"/>
        <v>0</v>
      </c>
      <c r="AJ19" s="65">
        <v>0</v>
      </c>
      <c r="AK19" s="18">
        <f t="shared" si="26"/>
        <v>0</v>
      </c>
      <c r="AL19" s="19">
        <f t="shared" si="27"/>
        <v>0</v>
      </c>
      <c r="AM19" s="25" t="str">
        <f t="shared" si="28"/>
        <v>0%</v>
      </c>
      <c r="AN19" s="62">
        <f t="shared" si="29"/>
        <v>0</v>
      </c>
      <c r="AO19" s="65">
        <v>0</v>
      </c>
      <c r="AP19" s="18">
        <f t="shared" si="30"/>
        <v>0</v>
      </c>
      <c r="AQ19" s="19">
        <f t="shared" si="31"/>
        <v>0</v>
      </c>
      <c r="AR19" s="25" t="str">
        <f t="shared" si="32"/>
        <v>0%</v>
      </c>
    </row>
    <row r="20" spans="1:44" ht="24" customHeight="1" x14ac:dyDescent="0.3">
      <c r="A20" s="118"/>
      <c r="B20" s="119"/>
      <c r="C20" s="77" t="str">
        <f>IF(A20:A20&gt;0,VLOOKUP($C$5,데이터시트!$G$2:$H$21,2,FALSE),"-")</f>
        <v>-</v>
      </c>
      <c r="D20" s="79">
        <f t="shared" si="0"/>
        <v>0</v>
      </c>
      <c r="E20" s="70">
        <f t="shared" si="1"/>
        <v>0</v>
      </c>
      <c r="F20" s="70">
        <f t="shared" si="2"/>
        <v>0</v>
      </c>
      <c r="G20" s="70">
        <f t="shared" si="3"/>
        <v>0</v>
      </c>
      <c r="H20" s="71" t="str">
        <f t="shared" si="4"/>
        <v>-</v>
      </c>
      <c r="I20" s="110" t="str">
        <f>IF(A20=2020,IF(E20&lt;679000,"월급여확인",VLOOKUP(E20,데이터시트!$R$3:$T$28,2,TRUE)),IF(E20&lt;689000,"월급여확인",VLOOKUP(E20,데이터시트!$V$3:$W$28,2,TRUE)))</f>
        <v>월급여확인</v>
      </c>
      <c r="J20" s="62">
        <f t="shared" si="5"/>
        <v>0</v>
      </c>
      <c r="K20" s="64">
        <v>0</v>
      </c>
      <c r="L20" s="18">
        <f t="shared" si="6"/>
        <v>0</v>
      </c>
      <c r="M20" s="19">
        <f t="shared" si="7"/>
        <v>0</v>
      </c>
      <c r="N20" s="20" t="str">
        <f t="shared" si="8"/>
        <v>0%</v>
      </c>
      <c r="O20" s="62">
        <f t="shared" si="9"/>
        <v>0</v>
      </c>
      <c r="P20" s="64">
        <v>0</v>
      </c>
      <c r="Q20" s="18">
        <f t="shared" si="10"/>
        <v>0</v>
      </c>
      <c r="R20" s="19">
        <f t="shared" si="11"/>
        <v>0</v>
      </c>
      <c r="S20" s="20" t="str">
        <f t="shared" si="12"/>
        <v>0%</v>
      </c>
      <c r="T20" s="62">
        <f t="shared" si="13"/>
        <v>0</v>
      </c>
      <c r="U20" s="65">
        <v>0</v>
      </c>
      <c r="V20" s="18">
        <f t="shared" si="14"/>
        <v>0</v>
      </c>
      <c r="W20" s="19">
        <f t="shared" si="15"/>
        <v>0</v>
      </c>
      <c r="X20" s="20" t="str">
        <f t="shared" si="16"/>
        <v>0%</v>
      </c>
      <c r="Y20" s="62">
        <f t="shared" si="17"/>
        <v>0</v>
      </c>
      <c r="Z20" s="65">
        <v>0</v>
      </c>
      <c r="AA20" s="18">
        <f t="shared" si="18"/>
        <v>0</v>
      </c>
      <c r="AB20" s="19">
        <f t="shared" si="19"/>
        <v>0</v>
      </c>
      <c r="AC20" s="25" t="str">
        <f t="shared" si="20"/>
        <v>0%</v>
      </c>
      <c r="AD20" s="62">
        <f t="shared" si="21"/>
        <v>0</v>
      </c>
      <c r="AE20" s="65">
        <v>0</v>
      </c>
      <c r="AF20" s="18">
        <f t="shared" si="22"/>
        <v>0</v>
      </c>
      <c r="AG20" s="19">
        <f t="shared" si="23"/>
        <v>0</v>
      </c>
      <c r="AH20" s="25" t="str">
        <f t="shared" si="24"/>
        <v>0%</v>
      </c>
      <c r="AI20" s="62">
        <f t="shared" si="25"/>
        <v>0</v>
      </c>
      <c r="AJ20" s="65">
        <v>0</v>
      </c>
      <c r="AK20" s="18">
        <f t="shared" si="26"/>
        <v>0</v>
      </c>
      <c r="AL20" s="19">
        <f t="shared" si="27"/>
        <v>0</v>
      </c>
      <c r="AM20" s="25" t="str">
        <f t="shared" si="28"/>
        <v>0%</v>
      </c>
      <c r="AN20" s="62">
        <f t="shared" si="29"/>
        <v>0</v>
      </c>
      <c r="AO20" s="65">
        <v>0</v>
      </c>
      <c r="AP20" s="18">
        <f t="shared" si="30"/>
        <v>0</v>
      </c>
      <c r="AQ20" s="19">
        <f t="shared" si="31"/>
        <v>0</v>
      </c>
      <c r="AR20" s="25" t="str">
        <f t="shared" si="32"/>
        <v>0%</v>
      </c>
    </row>
    <row r="21" spans="1:44" ht="24" customHeight="1" x14ac:dyDescent="0.3">
      <c r="A21" s="118"/>
      <c r="B21" s="119"/>
      <c r="C21" s="77" t="str">
        <f>IF(A21:A21&gt;0,VLOOKUP($C$5,데이터시트!$G$2:$H$21,2,FALSE),"-")</f>
        <v>-</v>
      </c>
      <c r="D21" s="79">
        <f t="shared" si="0"/>
        <v>0</v>
      </c>
      <c r="E21" s="70">
        <f t="shared" si="1"/>
        <v>0</v>
      </c>
      <c r="F21" s="70">
        <f t="shared" si="2"/>
        <v>0</v>
      </c>
      <c r="G21" s="70">
        <f t="shared" si="3"/>
        <v>0</v>
      </c>
      <c r="H21" s="71" t="str">
        <f t="shared" si="4"/>
        <v>-</v>
      </c>
      <c r="I21" s="110" t="str">
        <f>IF(A21=2020,IF(E21&lt;679000,"월급여확인",VLOOKUP(E21,데이터시트!$R$3:$T$28,2,TRUE)),IF(E21&lt;689000,"월급여확인",VLOOKUP(E21,데이터시트!$V$3:$W$28,2,TRUE)))</f>
        <v>월급여확인</v>
      </c>
      <c r="J21" s="62">
        <f t="shared" si="5"/>
        <v>0</v>
      </c>
      <c r="K21" s="64">
        <v>0</v>
      </c>
      <c r="L21" s="18">
        <f t="shared" si="6"/>
        <v>0</v>
      </c>
      <c r="M21" s="19">
        <f t="shared" si="7"/>
        <v>0</v>
      </c>
      <c r="N21" s="20" t="str">
        <f t="shared" si="8"/>
        <v>0%</v>
      </c>
      <c r="O21" s="62">
        <f t="shared" si="9"/>
        <v>0</v>
      </c>
      <c r="P21" s="64">
        <v>0</v>
      </c>
      <c r="Q21" s="18">
        <f t="shared" si="10"/>
        <v>0</v>
      </c>
      <c r="R21" s="19">
        <f t="shared" si="11"/>
        <v>0</v>
      </c>
      <c r="S21" s="20" t="str">
        <f t="shared" si="12"/>
        <v>0%</v>
      </c>
      <c r="T21" s="62">
        <f t="shared" si="13"/>
        <v>0</v>
      </c>
      <c r="U21" s="65">
        <v>0</v>
      </c>
      <c r="V21" s="18">
        <f t="shared" si="14"/>
        <v>0</v>
      </c>
      <c r="W21" s="19">
        <f t="shared" si="15"/>
        <v>0</v>
      </c>
      <c r="X21" s="20" t="str">
        <f t="shared" si="16"/>
        <v>0%</v>
      </c>
      <c r="Y21" s="62">
        <f t="shared" si="17"/>
        <v>0</v>
      </c>
      <c r="Z21" s="65">
        <v>0</v>
      </c>
      <c r="AA21" s="18">
        <f t="shared" si="18"/>
        <v>0</v>
      </c>
      <c r="AB21" s="19">
        <f t="shared" si="19"/>
        <v>0</v>
      </c>
      <c r="AC21" s="25" t="str">
        <f t="shared" si="20"/>
        <v>0%</v>
      </c>
      <c r="AD21" s="62">
        <f t="shared" si="21"/>
        <v>0</v>
      </c>
      <c r="AE21" s="65">
        <v>0</v>
      </c>
      <c r="AF21" s="18">
        <f t="shared" si="22"/>
        <v>0</v>
      </c>
      <c r="AG21" s="19">
        <f t="shared" si="23"/>
        <v>0</v>
      </c>
      <c r="AH21" s="25" t="str">
        <f t="shared" si="24"/>
        <v>0%</v>
      </c>
      <c r="AI21" s="62">
        <f t="shared" si="25"/>
        <v>0</v>
      </c>
      <c r="AJ21" s="65">
        <v>0</v>
      </c>
      <c r="AK21" s="18">
        <f t="shared" si="26"/>
        <v>0</v>
      </c>
      <c r="AL21" s="19">
        <f t="shared" si="27"/>
        <v>0</v>
      </c>
      <c r="AM21" s="25" t="str">
        <f t="shared" si="28"/>
        <v>0%</v>
      </c>
      <c r="AN21" s="62">
        <f t="shared" si="29"/>
        <v>0</v>
      </c>
      <c r="AO21" s="65">
        <v>0</v>
      </c>
      <c r="AP21" s="18">
        <f t="shared" si="30"/>
        <v>0</v>
      </c>
      <c r="AQ21" s="19">
        <f t="shared" si="31"/>
        <v>0</v>
      </c>
      <c r="AR21" s="25" t="str">
        <f t="shared" si="32"/>
        <v>0%</v>
      </c>
    </row>
    <row r="22" spans="1:44" ht="24" customHeight="1" x14ac:dyDescent="0.3">
      <c r="A22" s="118"/>
      <c r="B22" s="119"/>
      <c r="C22" s="77" t="str">
        <f>IF(A22:A22&gt;0,VLOOKUP($C$5,데이터시트!$G$2:$H$21,2,FALSE),"-")</f>
        <v>-</v>
      </c>
      <c r="D22" s="79">
        <f t="shared" si="0"/>
        <v>0</v>
      </c>
      <c r="E22" s="70">
        <f t="shared" si="1"/>
        <v>0</v>
      </c>
      <c r="F22" s="70">
        <f t="shared" si="2"/>
        <v>0</v>
      </c>
      <c r="G22" s="70">
        <f t="shared" si="3"/>
        <v>0</v>
      </c>
      <c r="H22" s="71" t="str">
        <f t="shared" si="4"/>
        <v>-</v>
      </c>
      <c r="I22" s="110" t="str">
        <f>IF(A22=2020,IF(E22&lt;679000,"월급여확인",VLOOKUP(E22,데이터시트!$R$3:$T$28,2,TRUE)),IF(E22&lt;689000,"월급여확인",VLOOKUP(E22,데이터시트!$V$3:$W$28,2,TRUE)))</f>
        <v>월급여확인</v>
      </c>
      <c r="J22" s="62">
        <f t="shared" si="5"/>
        <v>0</v>
      </c>
      <c r="K22" s="64">
        <v>0</v>
      </c>
      <c r="L22" s="18">
        <f t="shared" si="6"/>
        <v>0</v>
      </c>
      <c r="M22" s="19">
        <f t="shared" si="7"/>
        <v>0</v>
      </c>
      <c r="N22" s="20" t="str">
        <f t="shared" si="8"/>
        <v>0%</v>
      </c>
      <c r="O22" s="62">
        <f t="shared" si="9"/>
        <v>0</v>
      </c>
      <c r="P22" s="64">
        <v>0</v>
      </c>
      <c r="Q22" s="18">
        <f t="shared" si="10"/>
        <v>0</v>
      </c>
      <c r="R22" s="19">
        <f t="shared" si="11"/>
        <v>0</v>
      </c>
      <c r="S22" s="20" t="str">
        <f t="shared" si="12"/>
        <v>0%</v>
      </c>
      <c r="T22" s="62">
        <f t="shared" si="13"/>
        <v>0</v>
      </c>
      <c r="U22" s="65">
        <v>0</v>
      </c>
      <c r="V22" s="18">
        <f t="shared" si="14"/>
        <v>0</v>
      </c>
      <c r="W22" s="19">
        <f t="shared" si="15"/>
        <v>0</v>
      </c>
      <c r="X22" s="20" t="str">
        <f t="shared" si="16"/>
        <v>0%</v>
      </c>
      <c r="Y22" s="62">
        <f t="shared" si="17"/>
        <v>0</v>
      </c>
      <c r="Z22" s="65">
        <v>0</v>
      </c>
      <c r="AA22" s="18">
        <f t="shared" si="18"/>
        <v>0</v>
      </c>
      <c r="AB22" s="19">
        <f t="shared" si="19"/>
        <v>0</v>
      </c>
      <c r="AC22" s="25" t="str">
        <f t="shared" si="20"/>
        <v>0%</v>
      </c>
      <c r="AD22" s="62">
        <f t="shared" si="21"/>
        <v>0</v>
      </c>
      <c r="AE22" s="65">
        <v>0</v>
      </c>
      <c r="AF22" s="18">
        <f t="shared" si="22"/>
        <v>0</v>
      </c>
      <c r="AG22" s="19">
        <f t="shared" si="23"/>
        <v>0</v>
      </c>
      <c r="AH22" s="25" t="str">
        <f t="shared" si="24"/>
        <v>0%</v>
      </c>
      <c r="AI22" s="62">
        <f t="shared" si="25"/>
        <v>0</v>
      </c>
      <c r="AJ22" s="65">
        <v>0</v>
      </c>
      <c r="AK22" s="18">
        <f t="shared" si="26"/>
        <v>0</v>
      </c>
      <c r="AL22" s="19">
        <f t="shared" si="27"/>
        <v>0</v>
      </c>
      <c r="AM22" s="25" t="str">
        <f t="shared" si="28"/>
        <v>0%</v>
      </c>
      <c r="AN22" s="62">
        <f t="shared" si="29"/>
        <v>0</v>
      </c>
      <c r="AO22" s="65">
        <v>0</v>
      </c>
      <c r="AP22" s="18">
        <f t="shared" si="30"/>
        <v>0</v>
      </c>
      <c r="AQ22" s="19">
        <f t="shared" si="31"/>
        <v>0</v>
      </c>
      <c r="AR22" s="25" t="str">
        <f t="shared" si="32"/>
        <v>0%</v>
      </c>
    </row>
    <row r="23" spans="1:44" ht="24" customHeight="1" x14ac:dyDescent="0.3">
      <c r="A23" s="118"/>
      <c r="B23" s="119"/>
      <c r="C23" s="77" t="str">
        <f>IF(A23:A23&gt;0,VLOOKUP($C$5,데이터시트!$G$2:$H$21,2,FALSE),"-")</f>
        <v>-</v>
      </c>
      <c r="D23" s="79">
        <f t="shared" si="0"/>
        <v>0</v>
      </c>
      <c r="E23" s="70">
        <f t="shared" si="1"/>
        <v>0</v>
      </c>
      <c r="F23" s="70">
        <f t="shared" si="2"/>
        <v>0</v>
      </c>
      <c r="G23" s="70">
        <f t="shared" si="3"/>
        <v>0</v>
      </c>
      <c r="H23" s="71" t="str">
        <f t="shared" si="4"/>
        <v>-</v>
      </c>
      <c r="I23" s="110" t="str">
        <f>IF(A23=2020,IF(E23&lt;679000,"월급여확인",VLOOKUP(E23,데이터시트!$R$3:$T$28,2,TRUE)),IF(E23&lt;689000,"월급여확인",VLOOKUP(E23,데이터시트!$V$3:$W$28,2,TRUE)))</f>
        <v>월급여확인</v>
      </c>
      <c r="J23" s="62">
        <f t="shared" si="5"/>
        <v>0</v>
      </c>
      <c r="K23" s="64">
        <v>0</v>
      </c>
      <c r="L23" s="18">
        <f t="shared" si="6"/>
        <v>0</v>
      </c>
      <c r="M23" s="19">
        <f t="shared" si="7"/>
        <v>0</v>
      </c>
      <c r="N23" s="20" t="str">
        <f t="shared" si="8"/>
        <v>0%</v>
      </c>
      <c r="O23" s="62">
        <f t="shared" si="9"/>
        <v>0</v>
      </c>
      <c r="P23" s="64">
        <v>0</v>
      </c>
      <c r="Q23" s="18">
        <f t="shared" si="10"/>
        <v>0</v>
      </c>
      <c r="R23" s="19">
        <f t="shared" si="11"/>
        <v>0</v>
      </c>
      <c r="S23" s="20" t="str">
        <f t="shared" si="12"/>
        <v>0%</v>
      </c>
      <c r="T23" s="62">
        <f t="shared" si="13"/>
        <v>0</v>
      </c>
      <c r="U23" s="65">
        <v>0</v>
      </c>
      <c r="V23" s="18">
        <f t="shared" si="14"/>
        <v>0</v>
      </c>
      <c r="W23" s="19">
        <f t="shared" si="15"/>
        <v>0</v>
      </c>
      <c r="X23" s="20" t="str">
        <f t="shared" si="16"/>
        <v>0%</v>
      </c>
      <c r="Y23" s="62">
        <f t="shared" si="17"/>
        <v>0</v>
      </c>
      <c r="Z23" s="65">
        <v>0</v>
      </c>
      <c r="AA23" s="18">
        <f t="shared" si="18"/>
        <v>0</v>
      </c>
      <c r="AB23" s="19">
        <f t="shared" si="19"/>
        <v>0</v>
      </c>
      <c r="AC23" s="25" t="str">
        <f t="shared" si="20"/>
        <v>0%</v>
      </c>
      <c r="AD23" s="62">
        <f t="shared" si="21"/>
        <v>0</v>
      </c>
      <c r="AE23" s="65">
        <v>0</v>
      </c>
      <c r="AF23" s="18">
        <f t="shared" si="22"/>
        <v>0</v>
      </c>
      <c r="AG23" s="19">
        <f t="shared" si="23"/>
        <v>0</v>
      </c>
      <c r="AH23" s="25" t="str">
        <f t="shared" si="24"/>
        <v>0%</v>
      </c>
      <c r="AI23" s="62">
        <f t="shared" si="25"/>
        <v>0</v>
      </c>
      <c r="AJ23" s="65">
        <v>0</v>
      </c>
      <c r="AK23" s="18">
        <f t="shared" si="26"/>
        <v>0</v>
      </c>
      <c r="AL23" s="19">
        <f t="shared" si="27"/>
        <v>0</v>
      </c>
      <c r="AM23" s="25" t="str">
        <f t="shared" si="28"/>
        <v>0%</v>
      </c>
      <c r="AN23" s="62">
        <f t="shared" si="29"/>
        <v>0</v>
      </c>
      <c r="AO23" s="65">
        <v>0</v>
      </c>
      <c r="AP23" s="18">
        <f t="shared" si="30"/>
        <v>0</v>
      </c>
      <c r="AQ23" s="19">
        <f t="shared" si="31"/>
        <v>0</v>
      </c>
      <c r="AR23" s="25" t="str">
        <f t="shared" si="32"/>
        <v>0%</v>
      </c>
    </row>
    <row r="24" spans="1:44" ht="24" customHeight="1" x14ac:dyDescent="0.3">
      <c r="A24" s="118"/>
      <c r="B24" s="119"/>
      <c r="C24" s="77" t="str">
        <f>IF(A24:A24&gt;0,VLOOKUP($C$5,데이터시트!$G$2:$H$21,2,FALSE),"-")</f>
        <v>-</v>
      </c>
      <c r="D24" s="79">
        <f t="shared" si="0"/>
        <v>0</v>
      </c>
      <c r="E24" s="70">
        <f t="shared" si="1"/>
        <v>0</v>
      </c>
      <c r="F24" s="70">
        <f t="shared" si="2"/>
        <v>0</v>
      </c>
      <c r="G24" s="70">
        <f t="shared" si="3"/>
        <v>0</v>
      </c>
      <c r="H24" s="71" t="str">
        <f t="shared" si="4"/>
        <v>-</v>
      </c>
      <c r="I24" s="110" t="str">
        <f>IF(A24=2020,IF(E24&lt;679000,"월급여확인",VLOOKUP(E24,데이터시트!$R$3:$T$28,2,TRUE)),IF(E24&lt;689000,"월급여확인",VLOOKUP(E24,데이터시트!$V$3:$W$28,2,TRUE)))</f>
        <v>월급여확인</v>
      </c>
      <c r="J24" s="62">
        <f t="shared" si="5"/>
        <v>0</v>
      </c>
      <c r="K24" s="64">
        <v>0</v>
      </c>
      <c r="L24" s="18">
        <f t="shared" si="6"/>
        <v>0</v>
      </c>
      <c r="M24" s="19">
        <f t="shared" si="7"/>
        <v>0</v>
      </c>
      <c r="N24" s="20" t="str">
        <f t="shared" si="8"/>
        <v>0%</v>
      </c>
      <c r="O24" s="62">
        <f t="shared" si="9"/>
        <v>0</v>
      </c>
      <c r="P24" s="64">
        <v>0</v>
      </c>
      <c r="Q24" s="18">
        <f t="shared" si="10"/>
        <v>0</v>
      </c>
      <c r="R24" s="19">
        <f t="shared" si="11"/>
        <v>0</v>
      </c>
      <c r="S24" s="20" t="str">
        <f t="shared" si="12"/>
        <v>0%</v>
      </c>
      <c r="T24" s="62">
        <f t="shared" si="13"/>
        <v>0</v>
      </c>
      <c r="U24" s="65">
        <v>0</v>
      </c>
      <c r="V24" s="18">
        <f t="shared" si="14"/>
        <v>0</v>
      </c>
      <c r="W24" s="19">
        <f t="shared" si="15"/>
        <v>0</v>
      </c>
      <c r="X24" s="20" t="str">
        <f t="shared" si="16"/>
        <v>0%</v>
      </c>
      <c r="Y24" s="62">
        <f t="shared" si="17"/>
        <v>0</v>
      </c>
      <c r="Z24" s="65">
        <v>0</v>
      </c>
      <c r="AA24" s="18">
        <f t="shared" si="18"/>
        <v>0</v>
      </c>
      <c r="AB24" s="19">
        <f t="shared" si="19"/>
        <v>0</v>
      </c>
      <c r="AC24" s="25" t="str">
        <f t="shared" si="20"/>
        <v>0%</v>
      </c>
      <c r="AD24" s="62">
        <f t="shared" si="21"/>
        <v>0</v>
      </c>
      <c r="AE24" s="65">
        <v>0</v>
      </c>
      <c r="AF24" s="18">
        <f t="shared" si="22"/>
        <v>0</v>
      </c>
      <c r="AG24" s="19">
        <f t="shared" si="23"/>
        <v>0</v>
      </c>
      <c r="AH24" s="25" t="str">
        <f t="shared" si="24"/>
        <v>0%</v>
      </c>
      <c r="AI24" s="62">
        <f t="shared" si="25"/>
        <v>0</v>
      </c>
      <c r="AJ24" s="65">
        <v>0</v>
      </c>
      <c r="AK24" s="18">
        <f t="shared" si="26"/>
        <v>0</v>
      </c>
      <c r="AL24" s="19">
        <f t="shared" si="27"/>
        <v>0</v>
      </c>
      <c r="AM24" s="25" t="str">
        <f t="shared" si="28"/>
        <v>0%</v>
      </c>
      <c r="AN24" s="62">
        <f t="shared" si="29"/>
        <v>0</v>
      </c>
      <c r="AO24" s="65">
        <v>0</v>
      </c>
      <c r="AP24" s="18">
        <f t="shared" si="30"/>
        <v>0</v>
      </c>
      <c r="AQ24" s="19">
        <f t="shared" si="31"/>
        <v>0</v>
      </c>
      <c r="AR24" s="25" t="str">
        <f t="shared" si="32"/>
        <v>0%</v>
      </c>
    </row>
    <row r="25" spans="1:44" ht="24" customHeight="1" x14ac:dyDescent="0.3">
      <c r="A25" s="118"/>
      <c r="B25" s="119"/>
      <c r="C25" s="77" t="str">
        <f>IF(A25:A25&gt;0,VLOOKUP($C$5,데이터시트!$G$2:$H$21,2,FALSE),"-")</f>
        <v>-</v>
      </c>
      <c r="D25" s="79">
        <f t="shared" si="0"/>
        <v>0</v>
      </c>
      <c r="E25" s="70">
        <f t="shared" si="1"/>
        <v>0</v>
      </c>
      <c r="F25" s="70">
        <f t="shared" si="2"/>
        <v>0</v>
      </c>
      <c r="G25" s="70">
        <f t="shared" si="3"/>
        <v>0</v>
      </c>
      <c r="H25" s="71" t="str">
        <f t="shared" si="4"/>
        <v>-</v>
      </c>
      <c r="I25" s="110" t="str">
        <f>IF(A25=2020,IF(E25&lt;679000,"월급여확인",VLOOKUP(E25,데이터시트!$R$3:$T$28,2,TRUE)),IF(E25&lt;689000,"월급여확인",VLOOKUP(E25,데이터시트!$V$3:$W$28,2,TRUE)))</f>
        <v>월급여확인</v>
      </c>
      <c r="J25" s="62">
        <f t="shared" si="5"/>
        <v>0</v>
      </c>
      <c r="K25" s="64">
        <v>0</v>
      </c>
      <c r="L25" s="18">
        <f t="shared" si="6"/>
        <v>0</v>
      </c>
      <c r="M25" s="19">
        <f t="shared" si="7"/>
        <v>0</v>
      </c>
      <c r="N25" s="20" t="str">
        <f t="shared" si="8"/>
        <v>0%</v>
      </c>
      <c r="O25" s="62">
        <f t="shared" si="9"/>
        <v>0</v>
      </c>
      <c r="P25" s="64">
        <v>0</v>
      </c>
      <c r="Q25" s="18">
        <f t="shared" si="10"/>
        <v>0</v>
      </c>
      <c r="R25" s="19">
        <f t="shared" si="11"/>
        <v>0</v>
      </c>
      <c r="S25" s="20" t="str">
        <f t="shared" si="12"/>
        <v>0%</v>
      </c>
      <c r="T25" s="62">
        <f t="shared" si="13"/>
        <v>0</v>
      </c>
      <c r="U25" s="65">
        <v>0</v>
      </c>
      <c r="V25" s="18">
        <f t="shared" si="14"/>
        <v>0</v>
      </c>
      <c r="W25" s="19">
        <f t="shared" si="15"/>
        <v>0</v>
      </c>
      <c r="X25" s="20" t="str">
        <f t="shared" si="16"/>
        <v>0%</v>
      </c>
      <c r="Y25" s="62">
        <f t="shared" si="17"/>
        <v>0</v>
      </c>
      <c r="Z25" s="65">
        <v>0</v>
      </c>
      <c r="AA25" s="18">
        <f t="shared" si="18"/>
        <v>0</v>
      </c>
      <c r="AB25" s="19">
        <f t="shared" si="19"/>
        <v>0</v>
      </c>
      <c r="AC25" s="25" t="str">
        <f t="shared" si="20"/>
        <v>0%</v>
      </c>
      <c r="AD25" s="62">
        <f t="shared" si="21"/>
        <v>0</v>
      </c>
      <c r="AE25" s="65">
        <v>0</v>
      </c>
      <c r="AF25" s="18">
        <f t="shared" si="22"/>
        <v>0</v>
      </c>
      <c r="AG25" s="19">
        <f t="shared" si="23"/>
        <v>0</v>
      </c>
      <c r="AH25" s="25" t="str">
        <f t="shared" si="24"/>
        <v>0%</v>
      </c>
      <c r="AI25" s="62">
        <f t="shared" si="25"/>
        <v>0</v>
      </c>
      <c r="AJ25" s="65">
        <v>0</v>
      </c>
      <c r="AK25" s="18">
        <f t="shared" si="26"/>
        <v>0</v>
      </c>
      <c r="AL25" s="19">
        <f t="shared" si="27"/>
        <v>0</v>
      </c>
      <c r="AM25" s="25" t="str">
        <f t="shared" si="28"/>
        <v>0%</v>
      </c>
      <c r="AN25" s="62">
        <f t="shared" si="29"/>
        <v>0</v>
      </c>
      <c r="AO25" s="65">
        <v>0</v>
      </c>
      <c r="AP25" s="18">
        <f t="shared" si="30"/>
        <v>0</v>
      </c>
      <c r="AQ25" s="19">
        <f t="shared" si="31"/>
        <v>0</v>
      </c>
      <c r="AR25" s="25" t="str">
        <f t="shared" si="32"/>
        <v>0%</v>
      </c>
    </row>
    <row r="26" spans="1:44" ht="24" customHeight="1" thickBot="1" x14ac:dyDescent="0.35">
      <c r="A26" s="118"/>
      <c r="B26" s="119"/>
      <c r="C26" s="77" t="str">
        <f>IF(A26:A26&gt;0,VLOOKUP($C$5,데이터시트!$G$2:$H$21,2,FALSE),"-")</f>
        <v>-</v>
      </c>
      <c r="D26" s="80">
        <f t="shared" si="0"/>
        <v>0</v>
      </c>
      <c r="E26" s="70">
        <f t="shared" si="1"/>
        <v>0</v>
      </c>
      <c r="F26" s="70">
        <f t="shared" si="2"/>
        <v>0</v>
      </c>
      <c r="G26" s="70">
        <f t="shared" si="3"/>
        <v>0</v>
      </c>
      <c r="H26" s="71" t="str">
        <f t="shared" si="4"/>
        <v>-</v>
      </c>
      <c r="I26" s="110" t="str">
        <f>IF(A26=2020,IF(E26&lt;679000,"월급여확인",VLOOKUP(E26,데이터시트!$R$3:$T$28,2,TRUE)),IF(E26&lt;689000,"월급여확인",VLOOKUP(E26,데이터시트!$V$3:$W$28,2,TRUE)))</f>
        <v>월급여확인</v>
      </c>
      <c r="J26" s="63">
        <f t="shared" si="5"/>
        <v>0</v>
      </c>
      <c r="K26" s="64">
        <v>0</v>
      </c>
      <c r="L26" s="18">
        <f t="shared" si="6"/>
        <v>0</v>
      </c>
      <c r="M26" s="19">
        <f t="shared" si="7"/>
        <v>0</v>
      </c>
      <c r="N26" s="20" t="str">
        <f t="shared" si="8"/>
        <v>0%</v>
      </c>
      <c r="O26" s="63">
        <f t="shared" si="9"/>
        <v>0</v>
      </c>
      <c r="P26" s="64">
        <v>0</v>
      </c>
      <c r="Q26" s="18">
        <f t="shared" si="10"/>
        <v>0</v>
      </c>
      <c r="R26" s="19">
        <f t="shared" si="11"/>
        <v>0</v>
      </c>
      <c r="S26" s="20" t="str">
        <f t="shared" si="12"/>
        <v>0%</v>
      </c>
      <c r="T26" s="63">
        <f t="shared" si="13"/>
        <v>0</v>
      </c>
      <c r="U26" s="66">
        <v>0</v>
      </c>
      <c r="V26" s="18">
        <f t="shared" si="14"/>
        <v>0</v>
      </c>
      <c r="W26" s="19">
        <f t="shared" si="15"/>
        <v>0</v>
      </c>
      <c r="X26" s="20" t="str">
        <f t="shared" si="16"/>
        <v>0%</v>
      </c>
      <c r="Y26" s="63">
        <f t="shared" si="17"/>
        <v>0</v>
      </c>
      <c r="Z26" s="66">
        <v>0</v>
      </c>
      <c r="AA26" s="18">
        <f t="shared" si="18"/>
        <v>0</v>
      </c>
      <c r="AB26" s="19">
        <f t="shared" si="19"/>
        <v>0</v>
      </c>
      <c r="AC26" s="25" t="str">
        <f t="shared" si="20"/>
        <v>0%</v>
      </c>
      <c r="AD26" s="63">
        <f t="shared" si="21"/>
        <v>0</v>
      </c>
      <c r="AE26" s="66">
        <v>0</v>
      </c>
      <c r="AF26" s="18">
        <f t="shared" si="22"/>
        <v>0</v>
      </c>
      <c r="AG26" s="19">
        <f t="shared" si="23"/>
        <v>0</v>
      </c>
      <c r="AH26" s="25" t="str">
        <f t="shared" si="24"/>
        <v>0%</v>
      </c>
      <c r="AI26" s="62">
        <f t="shared" si="25"/>
        <v>0</v>
      </c>
      <c r="AJ26" s="66">
        <v>0</v>
      </c>
      <c r="AK26" s="18">
        <f t="shared" si="26"/>
        <v>0</v>
      </c>
      <c r="AL26" s="19">
        <f t="shared" si="27"/>
        <v>0</v>
      </c>
      <c r="AM26" s="25" t="str">
        <f t="shared" si="28"/>
        <v>0%</v>
      </c>
      <c r="AN26" s="63">
        <f t="shared" si="29"/>
        <v>0</v>
      </c>
      <c r="AO26" s="66">
        <v>0</v>
      </c>
      <c r="AP26" s="18">
        <f t="shared" si="30"/>
        <v>0</v>
      </c>
      <c r="AQ26" s="19">
        <f t="shared" si="31"/>
        <v>0</v>
      </c>
      <c r="AR26" s="25" t="str">
        <f t="shared" si="32"/>
        <v>0%</v>
      </c>
    </row>
    <row r="27" spans="1:44" s="11" customFormat="1" ht="24" customHeight="1" thickBot="1" x14ac:dyDescent="0.35">
      <c r="A27" s="10" t="s">
        <v>0</v>
      </c>
      <c r="B27" s="116"/>
      <c r="C27" s="26"/>
      <c r="D27" s="73" t="e">
        <f>SUM(D15:D26)</f>
        <v>#VALUE!</v>
      </c>
      <c r="E27" s="73">
        <f t="shared" ref="E27:G27" si="33">SUM(E15:E26)</f>
        <v>0</v>
      </c>
      <c r="F27" s="73" t="e">
        <f t="shared" si="33"/>
        <v>#VALUE!</v>
      </c>
      <c r="G27" s="73" t="e">
        <f t="shared" si="33"/>
        <v>#VALUE!</v>
      </c>
      <c r="H27" s="27"/>
      <c r="I27" s="78"/>
      <c r="J27" s="14"/>
      <c r="K27" s="74">
        <f>SUM(K15:K26)</f>
        <v>0</v>
      </c>
      <c r="L27" s="75">
        <f>SUM(L15:L26)</f>
        <v>0</v>
      </c>
      <c r="M27" s="76">
        <f>SUM(M15:M26)</f>
        <v>0</v>
      </c>
      <c r="N27" s="15"/>
      <c r="O27" s="14"/>
      <c r="P27" s="74">
        <f>SUM(P15:P26)</f>
        <v>0</v>
      </c>
      <c r="Q27" s="75">
        <f>SUM(Q15:Q26)</f>
        <v>0</v>
      </c>
      <c r="R27" s="76">
        <f>SUM(R15:R26)</f>
        <v>0</v>
      </c>
      <c r="S27" s="15"/>
      <c r="T27" s="14"/>
      <c r="U27" s="74">
        <f>SUM(U15:U26)</f>
        <v>0</v>
      </c>
      <c r="V27" s="75">
        <f>SUM(V15:V26)</f>
        <v>0</v>
      </c>
      <c r="W27" s="76">
        <f>SUM(W15:W26)</f>
        <v>0</v>
      </c>
      <c r="X27" s="15"/>
      <c r="Y27" s="14"/>
      <c r="Z27" s="74">
        <f>SUM(Z15:Z26)</f>
        <v>0</v>
      </c>
      <c r="AA27" s="75">
        <f>SUM(AA15:AA26)</f>
        <v>0</v>
      </c>
      <c r="AB27" s="76">
        <f>SUM(AB15:AB26)</f>
        <v>0</v>
      </c>
      <c r="AC27" s="15"/>
      <c r="AD27" s="14"/>
      <c r="AE27" s="74">
        <f>SUM(AE15:AE26)</f>
        <v>0</v>
      </c>
      <c r="AF27" s="75">
        <f>SUM(AF15:AF26)</f>
        <v>0</v>
      </c>
      <c r="AG27" s="76">
        <f>SUM(AG15:AG26)</f>
        <v>0</v>
      </c>
      <c r="AH27" s="15"/>
      <c r="AI27" s="14"/>
      <c r="AJ27" s="74">
        <f>SUM(AJ15:AJ26)</f>
        <v>0</v>
      </c>
      <c r="AK27" s="75">
        <f>SUM(AK15:AK26)</f>
        <v>0</v>
      </c>
      <c r="AL27" s="76">
        <f>SUM(AL15:AL26)</f>
        <v>0</v>
      </c>
      <c r="AM27" s="15"/>
      <c r="AN27" s="14"/>
      <c r="AO27" s="74">
        <f>SUM(AO15:AO26)</f>
        <v>0</v>
      </c>
      <c r="AP27" s="75">
        <f>SUM(AP15:AP26)</f>
        <v>0</v>
      </c>
      <c r="AQ27" s="76">
        <f>SUM(AQ15:AQ26)</f>
        <v>0</v>
      </c>
      <c r="AR27" s="15"/>
    </row>
    <row r="28" spans="1:44" ht="24" customHeight="1" thickBot="1" x14ac:dyDescent="0.35">
      <c r="A28" s="211" t="s">
        <v>1</v>
      </c>
      <c r="B28" s="212"/>
      <c r="C28" s="212"/>
      <c r="D28" s="212"/>
      <c r="E28" s="212"/>
      <c r="F28" s="212"/>
      <c r="G28" s="212"/>
      <c r="H28" s="212"/>
      <c r="I28" s="213"/>
      <c r="J28" s="179">
        <f>SUM(K27:M27)</f>
        <v>0</v>
      </c>
      <c r="K28" s="180"/>
      <c r="L28" s="180"/>
      <c r="M28" s="180"/>
      <c r="N28" s="181"/>
      <c r="O28" s="179">
        <f>SUM(P27:R27)</f>
        <v>0</v>
      </c>
      <c r="P28" s="180"/>
      <c r="Q28" s="180"/>
      <c r="R28" s="180"/>
      <c r="S28" s="181"/>
      <c r="T28" s="179">
        <f>SUM(U27:W27)</f>
        <v>0</v>
      </c>
      <c r="U28" s="180"/>
      <c r="V28" s="180"/>
      <c r="W28" s="180"/>
      <c r="X28" s="181"/>
      <c r="Y28" s="179">
        <f>SUM(Z27:AB27)</f>
        <v>0</v>
      </c>
      <c r="Z28" s="180"/>
      <c r="AA28" s="180"/>
      <c r="AB28" s="180"/>
      <c r="AC28" s="181"/>
      <c r="AD28" s="179">
        <f>SUM(AE27:AG27)</f>
        <v>0</v>
      </c>
      <c r="AE28" s="180"/>
      <c r="AF28" s="180"/>
      <c r="AG28" s="180"/>
      <c r="AH28" s="181"/>
      <c r="AI28" s="179">
        <f>SUM(AJ27:AL27)</f>
        <v>0</v>
      </c>
      <c r="AJ28" s="180"/>
      <c r="AK28" s="180"/>
      <c r="AL28" s="180"/>
      <c r="AM28" s="181"/>
      <c r="AN28" s="179">
        <f>SUM(AO27:AQ27)</f>
        <v>0</v>
      </c>
      <c r="AO28" s="180"/>
      <c r="AP28" s="180"/>
      <c r="AQ28" s="180"/>
      <c r="AR28" s="181"/>
    </row>
    <row r="29" spans="1:44" ht="24" customHeight="1" thickBot="1" x14ac:dyDescent="0.35">
      <c r="A29" s="193" t="str">
        <f>"[ "&amp;C3&amp;" ]"&amp;" 연구원에게 할당된 연구계획서상 예산"</f>
        <v>[  ] 연구원에게 할당된 연구계획서상 예산</v>
      </c>
      <c r="B29" s="194"/>
      <c r="C29" s="194"/>
      <c r="D29" s="194"/>
      <c r="E29" s="194"/>
      <c r="F29" s="194"/>
      <c r="G29" s="194"/>
      <c r="H29" s="194"/>
      <c r="I29" s="195"/>
      <c r="J29" s="190">
        <v>0</v>
      </c>
      <c r="K29" s="191"/>
      <c r="L29" s="191"/>
      <c r="M29" s="191"/>
      <c r="N29" s="192"/>
      <c r="O29" s="190">
        <v>0</v>
      </c>
      <c r="P29" s="191"/>
      <c r="Q29" s="191"/>
      <c r="R29" s="191"/>
      <c r="S29" s="192"/>
      <c r="T29" s="190">
        <v>0</v>
      </c>
      <c r="U29" s="191"/>
      <c r="V29" s="191"/>
      <c r="W29" s="191"/>
      <c r="X29" s="192"/>
      <c r="Y29" s="190">
        <v>0</v>
      </c>
      <c r="Z29" s="191"/>
      <c r="AA29" s="191"/>
      <c r="AB29" s="191"/>
      <c r="AC29" s="192"/>
      <c r="AD29" s="190">
        <v>0</v>
      </c>
      <c r="AE29" s="191"/>
      <c r="AF29" s="191"/>
      <c r="AG29" s="191"/>
      <c r="AH29" s="192"/>
      <c r="AI29" s="190">
        <v>0</v>
      </c>
      <c r="AJ29" s="191"/>
      <c r="AK29" s="191"/>
      <c r="AL29" s="191"/>
      <c r="AM29" s="192"/>
      <c r="AN29" s="190">
        <v>0</v>
      </c>
      <c r="AO29" s="191"/>
      <c r="AP29" s="191"/>
      <c r="AQ29" s="191"/>
      <c r="AR29" s="192"/>
    </row>
    <row r="30" spans="1:44" s="8" customFormat="1" ht="24" customHeight="1" thickBot="1" x14ac:dyDescent="0.35">
      <c r="A30" s="182" t="s">
        <v>5</v>
      </c>
      <c r="B30" s="183"/>
      <c r="C30" s="183"/>
      <c r="D30" s="183"/>
      <c r="E30" s="183"/>
      <c r="F30" s="183"/>
      <c r="G30" s="183"/>
      <c r="H30" s="183"/>
      <c r="I30" s="72"/>
      <c r="J30" s="130" t="str">
        <f>IF(J28&gt;J29,"예산 초과 (월 급여 수정)","임용가능")</f>
        <v>임용가능</v>
      </c>
      <c r="K30" s="131"/>
      <c r="L30" s="131"/>
      <c r="M30" s="131"/>
      <c r="N30" s="132"/>
      <c r="O30" s="130" t="str">
        <f>IF(O28&gt;O29,"예산 초과 (월 급여 수정)","임용가능")</f>
        <v>임용가능</v>
      </c>
      <c r="P30" s="131"/>
      <c r="Q30" s="131"/>
      <c r="R30" s="131"/>
      <c r="S30" s="132"/>
      <c r="T30" s="130" t="str">
        <f>IF(T28&gt;T29,"예산 초과 (월 급여 수정)","임용가능")</f>
        <v>임용가능</v>
      </c>
      <c r="U30" s="131"/>
      <c r="V30" s="131"/>
      <c r="W30" s="131"/>
      <c r="X30" s="132"/>
      <c r="Y30" s="130" t="str">
        <f>IF(Y28&gt;Y29,"예산 초과 (월 급여 수정)","임용가능")</f>
        <v>임용가능</v>
      </c>
      <c r="Z30" s="131"/>
      <c r="AA30" s="131"/>
      <c r="AB30" s="131"/>
      <c r="AC30" s="132"/>
      <c r="AD30" s="130" t="str">
        <f>IF(AD28&gt;AD29,"예산 초과 (월 급여 수정)","임용가능")</f>
        <v>임용가능</v>
      </c>
      <c r="AE30" s="131"/>
      <c r="AF30" s="131"/>
      <c r="AG30" s="131"/>
      <c r="AH30" s="132"/>
      <c r="AI30" s="130" t="str">
        <f>IF(AI28&gt;AI29,"예산 초과 (월 급여 수정)","임용가능")</f>
        <v>임용가능</v>
      </c>
      <c r="AJ30" s="131"/>
      <c r="AK30" s="131"/>
      <c r="AL30" s="131"/>
      <c r="AM30" s="132"/>
      <c r="AN30" s="130" t="str">
        <f>IF(AN28&gt;AN29,"예산 초과 (월 급여 수정)","임용가능")</f>
        <v>임용가능</v>
      </c>
      <c r="AO30" s="131"/>
      <c r="AP30" s="131"/>
      <c r="AQ30" s="131"/>
      <c r="AR30" s="132"/>
    </row>
    <row r="31" spans="1:44" ht="10.5" customHeight="1" thickBot="1" x14ac:dyDescent="0.35">
      <c r="A31" s="68"/>
      <c r="B31" s="68"/>
      <c r="C31" s="68"/>
      <c r="D31" s="68"/>
      <c r="E31" s="68"/>
      <c r="F31" s="68"/>
      <c r="G31" s="68"/>
      <c r="H31" s="68"/>
      <c r="I31" s="55"/>
      <c r="L31" s="92"/>
    </row>
    <row r="32" spans="1:44" ht="49.5" customHeight="1" thickBot="1" x14ac:dyDescent="0.35">
      <c r="A32" s="159" t="s">
        <v>102</v>
      </c>
      <c r="B32" s="160"/>
      <c r="C32" s="161"/>
      <c r="D32" s="162"/>
      <c r="E32" s="108" t="s">
        <v>95</v>
      </c>
      <c r="F32" s="102" t="s">
        <v>92</v>
      </c>
      <c r="G32" s="102" t="s">
        <v>93</v>
      </c>
      <c r="H32" s="103" t="s">
        <v>94</v>
      </c>
      <c r="I32" s="166" t="s">
        <v>99</v>
      </c>
      <c r="J32" s="106" t="s">
        <v>97</v>
      </c>
      <c r="K32" s="105" t="s">
        <v>98</v>
      </c>
      <c r="L32" s="157" t="s">
        <v>101</v>
      </c>
      <c r="M32" s="158"/>
      <c r="N32" s="158"/>
      <c r="O32" s="158"/>
      <c r="P32" s="158"/>
      <c r="Q32" s="158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</row>
    <row r="33" spans="1:29" ht="34.5" customHeight="1" thickTop="1" thickBot="1" x14ac:dyDescent="0.35">
      <c r="A33" s="163"/>
      <c r="B33" s="164"/>
      <c r="C33" s="164"/>
      <c r="D33" s="165"/>
      <c r="E33" s="109">
        <v>0</v>
      </c>
      <c r="F33" s="100">
        <f>ROUNDDOWN(E33*0.846,-3)</f>
        <v>0</v>
      </c>
      <c r="G33" s="100">
        <f>ROUNDUP(E33*0.0836,-3)</f>
        <v>0</v>
      </c>
      <c r="H33" s="101">
        <f>ROUNDUP(E33*0.071,-3)</f>
        <v>0</v>
      </c>
      <c r="I33" s="167"/>
      <c r="J33" s="107">
        <f>E33*6</f>
        <v>0</v>
      </c>
      <c r="K33" s="104">
        <f>E33*12</f>
        <v>0</v>
      </c>
      <c r="L33" s="157"/>
      <c r="M33" s="158"/>
      <c r="N33" s="158"/>
      <c r="O33" s="158"/>
      <c r="P33" s="158"/>
      <c r="Q33" s="158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</row>
    <row r="34" spans="1:29" x14ac:dyDescent="0.3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</row>
    <row r="35" spans="1:29" x14ac:dyDescent="0.3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</row>
    <row r="36" spans="1:29" x14ac:dyDescent="0.3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</row>
    <row r="38" spans="1:29" ht="16.5" customHeight="1" x14ac:dyDescent="0.3"/>
    <row r="40" spans="1:29" ht="47.25" customHeight="1" x14ac:dyDescent="0.3">
      <c r="AA40" s="24"/>
    </row>
    <row r="48" spans="1:29" x14ac:dyDescent="0.3">
      <c r="J48" s="3"/>
      <c r="K48" s="23"/>
      <c r="L48" s="23"/>
      <c r="M48" s="23"/>
      <c r="O48" s="23"/>
      <c r="P48" s="23"/>
    </row>
  </sheetData>
  <sheetProtection sheet="1" formatCells="0" formatColumns="0" formatRows="0" insertColumns="0" insertRows="0" deleteColumns="0" deleteRows="0"/>
  <mergeCells count="79">
    <mergeCell ref="X2:AR2"/>
    <mergeCell ref="V3:AR10"/>
    <mergeCell ref="AI30:AM30"/>
    <mergeCell ref="AO11:AP11"/>
    <mergeCell ref="AO12:AR12"/>
    <mergeCell ref="AO13:AP13"/>
    <mergeCell ref="AN28:AR28"/>
    <mergeCell ref="AN29:AR29"/>
    <mergeCell ref="AN30:AR30"/>
    <mergeCell ref="AJ11:AK11"/>
    <mergeCell ref="AJ12:AM12"/>
    <mergeCell ref="AJ13:AK13"/>
    <mergeCell ref="AI28:AM28"/>
    <mergeCell ref="AI29:AM29"/>
    <mergeCell ref="AD30:AH30"/>
    <mergeCell ref="AE11:AF11"/>
    <mergeCell ref="AE12:AH12"/>
    <mergeCell ref="AE13:AF13"/>
    <mergeCell ref="AD28:AH28"/>
    <mergeCell ref="AD29:AH29"/>
    <mergeCell ref="Z11:AA11"/>
    <mergeCell ref="T29:X29"/>
    <mergeCell ref="Y29:AC29"/>
    <mergeCell ref="Z12:AC12"/>
    <mergeCell ref="U13:V13"/>
    <mergeCell ref="Z13:AA13"/>
    <mergeCell ref="U11:V11"/>
    <mergeCell ref="L3:U10"/>
    <mergeCell ref="C3:F3"/>
    <mergeCell ref="I11:I14"/>
    <mergeCell ref="A28:I28"/>
    <mergeCell ref="C11:C14"/>
    <mergeCell ref="A11:A14"/>
    <mergeCell ref="D11:H12"/>
    <mergeCell ref="G13:G14"/>
    <mergeCell ref="B11:B14"/>
    <mergeCell ref="A8:B8"/>
    <mergeCell ref="Y30:AC30"/>
    <mergeCell ref="H13:H14"/>
    <mergeCell ref="J28:N28"/>
    <mergeCell ref="O28:S28"/>
    <mergeCell ref="T28:X28"/>
    <mergeCell ref="Y28:AC28"/>
    <mergeCell ref="A30:H30"/>
    <mergeCell ref="J30:N30"/>
    <mergeCell ref="D13:D14"/>
    <mergeCell ref="E13:E14"/>
    <mergeCell ref="F13:F14"/>
    <mergeCell ref="J29:N29"/>
    <mergeCell ref="O29:S29"/>
    <mergeCell ref="A29:I29"/>
    <mergeCell ref="K13:L13"/>
    <mergeCell ref="P13:Q13"/>
    <mergeCell ref="L32:Q33"/>
    <mergeCell ref="A32:D33"/>
    <mergeCell ref="I32:I33"/>
    <mergeCell ref="C8:E8"/>
    <mergeCell ref="G4:K6"/>
    <mergeCell ref="A7:B7"/>
    <mergeCell ref="K11:L11"/>
    <mergeCell ref="P11:Q11"/>
    <mergeCell ref="K12:N12"/>
    <mergeCell ref="P12:S12"/>
    <mergeCell ref="C1:E1"/>
    <mergeCell ref="A2:U2"/>
    <mergeCell ref="O30:S30"/>
    <mergeCell ref="T30:X30"/>
    <mergeCell ref="V2:W2"/>
    <mergeCell ref="A1:B1"/>
    <mergeCell ref="A3:B3"/>
    <mergeCell ref="A4:B4"/>
    <mergeCell ref="A5:B5"/>
    <mergeCell ref="A6:B6"/>
    <mergeCell ref="C5:F5"/>
    <mergeCell ref="C6:F6"/>
    <mergeCell ref="C7:E7"/>
    <mergeCell ref="C4:F4"/>
    <mergeCell ref="G3:K3"/>
    <mergeCell ref="U12:X12"/>
  </mergeCells>
  <phoneticPr fontId="11" type="noConversion"/>
  <conditionalFormatting sqref="J30">
    <cfRule type="expression" dxfId="36" priority="57">
      <formula>$J$28&gt;$J$29</formula>
    </cfRule>
  </conditionalFormatting>
  <conditionalFormatting sqref="O30">
    <cfRule type="expression" dxfId="35" priority="56">
      <formula>$O$28&gt;$O$29</formula>
    </cfRule>
  </conditionalFormatting>
  <conditionalFormatting sqref="T30">
    <cfRule type="expression" dxfId="34" priority="55">
      <formula>$T$28&gt;$T$29</formula>
    </cfRule>
  </conditionalFormatting>
  <conditionalFormatting sqref="Y30">
    <cfRule type="expression" dxfId="33" priority="54">
      <formula>$Y$28&gt;$Y$29</formula>
    </cfRule>
  </conditionalFormatting>
  <conditionalFormatting sqref="H15:I26">
    <cfRule type="expression" dxfId="32" priority="37">
      <formula>"&gt;50%"</formula>
    </cfRule>
  </conditionalFormatting>
  <conditionalFormatting sqref="K15:M26">
    <cfRule type="containsText" dxfId="31" priority="36" operator="containsText" text="급여60만이하">
      <formula>NOT(ISERROR(SEARCH("급여60만이하",K15)))</formula>
    </cfRule>
  </conditionalFormatting>
  <conditionalFormatting sqref="L15:M26">
    <cfRule type="containsText" dxfId="30" priority="30" operator="containsText" text="급여60만이하">
      <formula>NOT(ISERROR(SEARCH("급여60만이하",L15)))</formula>
    </cfRule>
  </conditionalFormatting>
  <conditionalFormatting sqref="Q15:Q26">
    <cfRule type="containsText" dxfId="29" priority="29" operator="containsText" text="급여60만이하">
      <formula>NOT(ISERROR(SEARCH("급여60만이하",Q15)))</formula>
    </cfRule>
  </conditionalFormatting>
  <conditionalFormatting sqref="Q15:Q26">
    <cfRule type="containsText" dxfId="28" priority="28" operator="containsText" text="급여60만이하">
      <formula>NOT(ISERROR(SEARCH("급여60만이하",Q15)))</formula>
    </cfRule>
  </conditionalFormatting>
  <conditionalFormatting sqref="V15:V26">
    <cfRule type="containsText" dxfId="27" priority="27" operator="containsText" text="급여60만이하">
      <formula>NOT(ISERROR(SEARCH("급여60만이하",V15)))</formula>
    </cfRule>
  </conditionalFormatting>
  <conditionalFormatting sqref="V15:V26">
    <cfRule type="containsText" dxfId="26" priority="26" operator="containsText" text="급여60만이하">
      <formula>NOT(ISERROR(SEARCH("급여60만이하",V15)))</formula>
    </cfRule>
  </conditionalFormatting>
  <conditionalFormatting sqref="AA15:AA26">
    <cfRule type="containsText" dxfId="25" priority="25" operator="containsText" text="급여60만이하">
      <formula>NOT(ISERROR(SEARCH("급여60만이하",AA15)))</formula>
    </cfRule>
  </conditionalFormatting>
  <conditionalFormatting sqref="AA15:AA26">
    <cfRule type="containsText" dxfId="24" priority="24" operator="containsText" text="급여60만이하">
      <formula>NOT(ISERROR(SEARCH("급여60만이하",AA15)))</formula>
    </cfRule>
  </conditionalFormatting>
  <conditionalFormatting sqref="R15:R26">
    <cfRule type="containsText" dxfId="23" priority="23" operator="containsText" text="급여60만이하">
      <formula>NOT(ISERROR(SEARCH("급여60만이하",R15)))</formula>
    </cfRule>
  </conditionalFormatting>
  <conditionalFormatting sqref="R15:R26">
    <cfRule type="containsText" dxfId="22" priority="22" operator="containsText" text="급여60만이하">
      <formula>NOT(ISERROR(SEARCH("급여60만이하",R15)))</formula>
    </cfRule>
  </conditionalFormatting>
  <conditionalFormatting sqref="W15:W26">
    <cfRule type="containsText" dxfId="21" priority="21" operator="containsText" text="급여60만이하">
      <formula>NOT(ISERROR(SEARCH("급여60만이하",W15)))</formula>
    </cfRule>
  </conditionalFormatting>
  <conditionalFormatting sqref="W15:W26">
    <cfRule type="containsText" dxfId="20" priority="20" operator="containsText" text="급여60만이하">
      <formula>NOT(ISERROR(SEARCH("급여60만이하",W15)))</formula>
    </cfRule>
  </conditionalFormatting>
  <conditionalFormatting sqref="AB15:AB26">
    <cfRule type="containsText" dxfId="19" priority="19" operator="containsText" text="급여60만이하">
      <formula>NOT(ISERROR(SEARCH("급여60만이하",AB15)))</formula>
    </cfRule>
  </conditionalFormatting>
  <conditionalFormatting sqref="AB15:AB26">
    <cfRule type="containsText" dxfId="18" priority="18" operator="containsText" text="급여60만이하">
      <formula>NOT(ISERROR(SEARCH("급여60만이하",AB15)))</formula>
    </cfRule>
  </conditionalFormatting>
  <conditionalFormatting sqref="F15:G26">
    <cfRule type="containsText" dxfId="17" priority="17" operator="containsText" text="급여60만원이하">
      <formula>NOT(ISERROR(SEARCH("급여60만원이하",F15)))</formula>
    </cfRule>
  </conditionalFormatting>
  <conditionalFormatting sqref="AD30">
    <cfRule type="expression" dxfId="16" priority="16">
      <formula>$Y$28&gt;$Y$29</formula>
    </cfRule>
  </conditionalFormatting>
  <conditionalFormatting sqref="AF15:AF26">
    <cfRule type="containsText" dxfId="15" priority="15" operator="containsText" text="급여60만이하">
      <formula>NOT(ISERROR(SEARCH("급여60만이하",AF15)))</formula>
    </cfRule>
  </conditionalFormatting>
  <conditionalFormatting sqref="AF15:AF26">
    <cfRule type="containsText" dxfId="14" priority="14" operator="containsText" text="급여60만이하">
      <formula>NOT(ISERROR(SEARCH("급여60만이하",AF15)))</formula>
    </cfRule>
  </conditionalFormatting>
  <conditionalFormatting sqref="AG15:AG26">
    <cfRule type="containsText" dxfId="13" priority="13" operator="containsText" text="급여60만이하">
      <formula>NOT(ISERROR(SEARCH("급여60만이하",AG15)))</formula>
    </cfRule>
  </conditionalFormatting>
  <conditionalFormatting sqref="AG15:AG26">
    <cfRule type="containsText" dxfId="12" priority="12" operator="containsText" text="급여60만이하">
      <formula>NOT(ISERROR(SEARCH("급여60만이하",AG15)))</formula>
    </cfRule>
  </conditionalFormatting>
  <conditionalFormatting sqref="I15:I26">
    <cfRule type="containsText" dxfId="11" priority="11" operator="containsText" text="월급여확인">
      <formula>NOT(ISERROR(SEARCH("월급여확인",I15)))</formula>
    </cfRule>
  </conditionalFormatting>
  <conditionalFormatting sqref="AI30">
    <cfRule type="expression" dxfId="10" priority="10">
      <formula>$Y$28&gt;$Y$29</formula>
    </cfRule>
  </conditionalFormatting>
  <conditionalFormatting sqref="AK15:AK26">
    <cfRule type="containsText" dxfId="9" priority="9" operator="containsText" text="급여60만이하">
      <formula>NOT(ISERROR(SEARCH("급여60만이하",AK15)))</formula>
    </cfRule>
  </conditionalFormatting>
  <conditionalFormatting sqref="AK15:AK26">
    <cfRule type="containsText" dxfId="8" priority="8" operator="containsText" text="급여60만이하">
      <formula>NOT(ISERROR(SEARCH("급여60만이하",AK15)))</formula>
    </cfRule>
  </conditionalFormatting>
  <conditionalFormatting sqref="AL15:AL26">
    <cfRule type="containsText" dxfId="7" priority="7" operator="containsText" text="급여60만이하">
      <formula>NOT(ISERROR(SEARCH("급여60만이하",AL15)))</formula>
    </cfRule>
  </conditionalFormatting>
  <conditionalFormatting sqref="AL15:AL26">
    <cfRule type="containsText" dxfId="6" priority="6" operator="containsText" text="급여60만이하">
      <formula>NOT(ISERROR(SEARCH("급여60만이하",AL15)))</formula>
    </cfRule>
  </conditionalFormatting>
  <conditionalFormatting sqref="AN30">
    <cfRule type="expression" dxfId="5" priority="5">
      <formula>$Y$28&gt;$Y$29</formula>
    </cfRule>
  </conditionalFormatting>
  <conditionalFormatting sqref="AP15:AP26">
    <cfRule type="containsText" dxfId="4" priority="4" operator="containsText" text="급여60만이하">
      <formula>NOT(ISERROR(SEARCH("급여60만이하",AP15)))</formula>
    </cfRule>
  </conditionalFormatting>
  <conditionalFormatting sqref="AP15:AP26">
    <cfRule type="containsText" dxfId="3" priority="3" operator="containsText" text="급여60만이하">
      <formula>NOT(ISERROR(SEARCH("급여60만이하",AP15)))</formula>
    </cfRule>
  </conditionalFormatting>
  <conditionalFormatting sqref="AQ15:AQ26">
    <cfRule type="containsText" dxfId="2" priority="2" operator="containsText" text="급여60만이하">
      <formula>NOT(ISERROR(SEARCH("급여60만이하",AQ15)))</formula>
    </cfRule>
  </conditionalFormatting>
  <conditionalFormatting sqref="AQ15:AQ26">
    <cfRule type="containsText" dxfId="1" priority="1" operator="containsText" text="급여60만이하">
      <formula>NOT(ISERROR(SEARCH("급여60만이하",AQ15)))</formula>
    </cfRule>
  </conditionalFormatting>
  <dataValidations count="1">
    <dataValidation type="list" allowBlank="1" showInputMessage="1" showErrorMessage="1" sqref="C5:F5" xr:uid="{00000000-0002-0000-0000-000000000000}">
      <formula1>INDIRECT(C4)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40" orientation="landscape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8" operator="containsText" id="{1F6632EE-1EBC-4E09-8F2C-8F219B2168AC}">
            <xm:f>NOT(ISERROR(SEARCH("불가",A2)))</xm:f>
            <xm:f>"불가"</xm:f>
            <x14:dxf>
              <fill>
                <patternFill>
                  <bgColor rgb="FFFF0000"/>
                </patternFill>
              </fill>
            </x14:dxf>
          </x14:cfRule>
          <xm:sqref>A2:X2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데이터시트!$B$18:$B$19</xm:f>
          </x14:formula1>
          <xm:sqref>X13 S13 N13 AC13 AH13 AM13 AR13</xm:sqref>
        </x14:dataValidation>
        <x14:dataValidation type="list" allowBlank="1" showInputMessage="1" showErrorMessage="1" xr:uid="{00000000-0002-0000-0000-000002000000}">
          <x14:formula1>
            <xm:f>데이터시트!$C$26:$C$38</xm:f>
          </x14:formula1>
          <xm:sqref>B15:B26</xm:sqref>
        </x14:dataValidation>
        <x14:dataValidation type="list" allowBlank="1" showInputMessage="1" showErrorMessage="1" xr:uid="{00000000-0002-0000-0000-000003000000}">
          <x14:formula1>
            <xm:f>데이터시트!$B$2:$E$2</xm:f>
          </x14:formula1>
          <xm:sqref>C4:F4</xm:sqref>
        </x14:dataValidation>
        <x14:dataValidation type="list" allowBlank="1" showInputMessage="1" showErrorMessage="1" xr:uid="{00000000-0002-0000-0000-000004000000}">
          <x14:formula1>
            <xm:f>데이터시트!$B$26:$B$31</xm:f>
          </x14:formula1>
          <xm:sqref>A15:A26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419"/>
  <sheetViews>
    <sheetView topLeftCell="C1" workbookViewId="0">
      <selection activeCell="H22" sqref="H22"/>
    </sheetView>
  </sheetViews>
  <sheetFormatPr defaultRowHeight="16.5" x14ac:dyDescent="0.3"/>
  <cols>
    <col min="1" max="1" width="12.875" customWidth="1"/>
    <col min="2" max="2" width="25.625" customWidth="1"/>
    <col min="3" max="3" width="18.875" customWidth="1"/>
    <col min="4" max="4" width="16.125" customWidth="1"/>
    <col min="7" max="8" width="18" customWidth="1"/>
    <col min="9" max="9" width="14.875" style="37" customWidth="1"/>
    <col min="10" max="10" width="13.875" style="37" customWidth="1"/>
    <col min="11" max="11" width="13.125" style="37" customWidth="1"/>
    <col min="12" max="12" width="15.5" style="37" customWidth="1"/>
    <col min="14" max="14" width="11.125" customWidth="1"/>
    <col min="15" max="15" width="9" style="12"/>
    <col min="16" max="16" width="17" customWidth="1"/>
    <col min="18" max="18" width="13.375" customWidth="1"/>
    <col min="20" max="20" width="18.375" bestFit="1" customWidth="1"/>
    <col min="22" max="22" width="13.375" customWidth="1"/>
    <col min="24" max="24" width="18.375" bestFit="1" customWidth="1"/>
  </cols>
  <sheetData>
    <row r="1" spans="2:24" ht="17.25" thickBot="1" x14ac:dyDescent="0.35">
      <c r="B1" s="240" t="s">
        <v>45</v>
      </c>
      <c r="C1" s="240"/>
      <c r="D1" s="240"/>
      <c r="G1" s="240" t="s">
        <v>57</v>
      </c>
      <c r="H1" s="240"/>
      <c r="I1" s="56"/>
      <c r="J1" s="239" t="s">
        <v>103</v>
      </c>
      <c r="K1" s="239"/>
      <c r="L1" s="239"/>
      <c r="N1" s="239" t="s">
        <v>104</v>
      </c>
      <c r="O1" s="239"/>
      <c r="P1" s="239"/>
      <c r="R1" s="239" t="s">
        <v>119</v>
      </c>
      <c r="S1" s="239"/>
      <c r="T1" s="239"/>
      <c r="V1" s="239" t="s">
        <v>133</v>
      </c>
      <c r="W1" s="239"/>
      <c r="X1" s="239"/>
    </row>
    <row r="2" spans="2:24" ht="17.25" thickBot="1" x14ac:dyDescent="0.35">
      <c r="B2" s="41" t="s">
        <v>42</v>
      </c>
      <c r="C2" s="41" t="s">
        <v>43</v>
      </c>
      <c r="D2" s="33" t="s">
        <v>122</v>
      </c>
      <c r="E2" s="121"/>
      <c r="G2" s="33" t="s">
        <v>53</v>
      </c>
      <c r="H2" s="33" t="s">
        <v>54</v>
      </c>
      <c r="I2" s="57"/>
      <c r="J2" s="60" t="s">
        <v>81</v>
      </c>
      <c r="K2" s="59" t="s">
        <v>85</v>
      </c>
      <c r="L2" s="28" t="s">
        <v>82</v>
      </c>
      <c r="N2" s="111" t="s">
        <v>81</v>
      </c>
      <c r="O2" s="112" t="s">
        <v>85</v>
      </c>
      <c r="P2" s="113" t="s">
        <v>82</v>
      </c>
      <c r="R2" s="123" t="s">
        <v>118</v>
      </c>
      <c r="S2" s="112" t="s">
        <v>85</v>
      </c>
      <c r="T2" s="124" t="s">
        <v>117</v>
      </c>
      <c r="V2" s="123" t="s">
        <v>118</v>
      </c>
      <c r="W2" s="112" t="s">
        <v>85</v>
      </c>
      <c r="X2" s="124" t="s">
        <v>117</v>
      </c>
    </row>
    <row r="3" spans="2:24" x14ac:dyDescent="0.3">
      <c r="B3" s="42" t="s">
        <v>50</v>
      </c>
      <c r="C3" s="48" t="s">
        <v>127</v>
      </c>
      <c r="D3" s="45" t="s">
        <v>32</v>
      </c>
      <c r="G3" s="34" t="s">
        <v>47</v>
      </c>
      <c r="H3" s="51">
        <v>4500000</v>
      </c>
      <c r="I3" s="30"/>
      <c r="J3" s="58">
        <v>600000</v>
      </c>
      <c r="K3" s="58" t="s">
        <v>83</v>
      </c>
      <c r="L3" s="58">
        <v>628000</v>
      </c>
      <c r="N3" s="114">
        <v>660000</v>
      </c>
      <c r="O3" s="36" t="s">
        <v>83</v>
      </c>
      <c r="P3" s="115">
        <v>701000</v>
      </c>
      <c r="R3" s="114">
        <v>679000</v>
      </c>
      <c r="S3" s="36" t="s">
        <v>83</v>
      </c>
      <c r="T3" s="125">
        <v>721000</v>
      </c>
      <c r="V3" s="114">
        <v>689000</v>
      </c>
      <c r="W3" s="36" t="s">
        <v>83</v>
      </c>
      <c r="X3" s="125">
        <v>732000</v>
      </c>
    </row>
    <row r="4" spans="2:24" x14ac:dyDescent="0.3">
      <c r="B4" s="43" t="s">
        <v>51</v>
      </c>
      <c r="C4" s="48" t="s">
        <v>128</v>
      </c>
      <c r="D4" s="46" t="s">
        <v>33</v>
      </c>
      <c r="G4" s="35" t="s">
        <v>46</v>
      </c>
      <c r="H4" s="52">
        <v>5500000</v>
      </c>
      <c r="I4" s="30"/>
      <c r="J4" s="36">
        <v>629000</v>
      </c>
      <c r="K4" s="36" t="s">
        <v>84</v>
      </c>
      <c r="L4" s="36">
        <v>667000</v>
      </c>
      <c r="N4" s="114">
        <v>702000</v>
      </c>
      <c r="O4" s="36" t="s">
        <v>84</v>
      </c>
      <c r="P4" s="115">
        <v>743000</v>
      </c>
      <c r="R4" s="114">
        <v>722000</v>
      </c>
      <c r="S4" s="36" t="s">
        <v>84</v>
      </c>
      <c r="T4" s="125">
        <v>764000</v>
      </c>
      <c r="V4" s="114">
        <v>733000</v>
      </c>
      <c r="W4" s="36" t="s">
        <v>84</v>
      </c>
      <c r="X4" s="125">
        <v>776000</v>
      </c>
    </row>
    <row r="5" spans="2:24" x14ac:dyDescent="0.3">
      <c r="B5" s="43" t="s">
        <v>52</v>
      </c>
      <c r="C5" s="49" t="s">
        <v>129</v>
      </c>
      <c r="D5" s="46" t="s">
        <v>34</v>
      </c>
      <c r="G5" s="35" t="s">
        <v>48</v>
      </c>
      <c r="H5" s="52">
        <v>6500000</v>
      </c>
      <c r="I5" s="30"/>
      <c r="J5" s="36">
        <v>668000</v>
      </c>
      <c r="K5" s="36" t="s">
        <v>58</v>
      </c>
      <c r="L5" s="36">
        <v>706000</v>
      </c>
      <c r="N5" s="114">
        <v>744000</v>
      </c>
      <c r="O5" s="36" t="s">
        <v>58</v>
      </c>
      <c r="P5" s="115">
        <v>784000</v>
      </c>
      <c r="R5" s="114">
        <v>765000</v>
      </c>
      <c r="S5" s="36" t="s">
        <v>58</v>
      </c>
      <c r="T5" s="125">
        <v>807000</v>
      </c>
      <c r="V5" s="114">
        <v>777000</v>
      </c>
      <c r="W5" s="36" t="s">
        <v>58</v>
      </c>
      <c r="X5" s="125">
        <v>819000</v>
      </c>
    </row>
    <row r="6" spans="2:24" ht="17.25" thickBot="1" x14ac:dyDescent="0.35">
      <c r="B6" s="44" t="s">
        <v>49</v>
      </c>
      <c r="C6" s="49" t="s">
        <v>125</v>
      </c>
      <c r="D6" s="46" t="s">
        <v>35</v>
      </c>
      <c r="G6" s="35" t="s">
        <v>49</v>
      </c>
      <c r="H6" s="52">
        <v>8000000</v>
      </c>
      <c r="I6" s="30"/>
      <c r="J6" s="36">
        <v>707000</v>
      </c>
      <c r="K6" s="36" t="s">
        <v>59</v>
      </c>
      <c r="L6" s="36">
        <v>746000</v>
      </c>
      <c r="N6" s="114">
        <v>785000</v>
      </c>
      <c r="O6" s="36" t="s">
        <v>59</v>
      </c>
      <c r="P6" s="115">
        <v>834000</v>
      </c>
      <c r="R6" s="114">
        <v>808000</v>
      </c>
      <c r="S6" s="36" t="s">
        <v>59</v>
      </c>
      <c r="T6" s="125">
        <v>858000</v>
      </c>
      <c r="V6" s="114">
        <v>820000</v>
      </c>
      <c r="W6" s="36" t="s">
        <v>59</v>
      </c>
      <c r="X6" s="125">
        <v>871000</v>
      </c>
    </row>
    <row r="7" spans="2:24" ht="17.25" thickBot="1" x14ac:dyDescent="0.35">
      <c r="B7" s="12"/>
      <c r="C7" s="50" t="s">
        <v>126</v>
      </c>
      <c r="D7" s="46" t="s">
        <v>36</v>
      </c>
      <c r="G7" s="46" t="s">
        <v>130</v>
      </c>
      <c r="H7" s="52">
        <v>1800000</v>
      </c>
      <c r="I7" s="30"/>
      <c r="J7" s="36">
        <v>747000</v>
      </c>
      <c r="K7" s="36" t="s">
        <v>60</v>
      </c>
      <c r="L7" s="36">
        <v>785000</v>
      </c>
      <c r="N7" s="114">
        <v>835000</v>
      </c>
      <c r="O7" s="36" t="s">
        <v>60</v>
      </c>
      <c r="P7" s="115">
        <v>876000</v>
      </c>
      <c r="R7" s="114">
        <v>859000</v>
      </c>
      <c r="S7" s="36" t="s">
        <v>60</v>
      </c>
      <c r="T7" s="125">
        <v>901000</v>
      </c>
      <c r="V7" s="114">
        <v>872000</v>
      </c>
      <c r="W7" s="36" t="s">
        <v>60</v>
      </c>
      <c r="X7" s="125">
        <v>915000</v>
      </c>
    </row>
    <row r="8" spans="2:24" x14ac:dyDescent="0.3">
      <c r="B8" s="12"/>
      <c r="C8" s="12"/>
      <c r="D8" s="46" t="s">
        <v>37</v>
      </c>
      <c r="G8" s="46" t="s">
        <v>131</v>
      </c>
      <c r="H8" s="52">
        <v>2500000</v>
      </c>
      <c r="I8" s="30"/>
      <c r="J8" s="36">
        <v>786000</v>
      </c>
      <c r="K8" s="36" t="s">
        <v>61</v>
      </c>
      <c r="L8" s="36">
        <v>824000</v>
      </c>
      <c r="N8" s="114">
        <v>877000</v>
      </c>
      <c r="O8" s="36" t="s">
        <v>61</v>
      </c>
      <c r="P8" s="115">
        <v>918000</v>
      </c>
      <c r="R8" s="114">
        <v>902000</v>
      </c>
      <c r="S8" s="36" t="s">
        <v>61</v>
      </c>
      <c r="T8" s="125">
        <v>944000</v>
      </c>
      <c r="V8" s="114">
        <v>916000</v>
      </c>
      <c r="W8" s="36" t="s">
        <v>61</v>
      </c>
      <c r="X8" s="125">
        <v>959000</v>
      </c>
    </row>
    <row r="9" spans="2:24" x14ac:dyDescent="0.3">
      <c r="B9" s="12"/>
      <c r="C9" s="12"/>
      <c r="D9" s="46" t="s">
        <v>38</v>
      </c>
      <c r="G9" s="46" t="s">
        <v>132</v>
      </c>
      <c r="H9" s="52">
        <v>3500000</v>
      </c>
      <c r="I9" s="30"/>
      <c r="J9" s="36">
        <v>825000</v>
      </c>
      <c r="K9" s="36" t="s">
        <v>62</v>
      </c>
      <c r="L9" s="36">
        <v>863000</v>
      </c>
      <c r="N9" s="114">
        <v>919000</v>
      </c>
      <c r="O9" s="36" t="s">
        <v>62</v>
      </c>
      <c r="P9" s="115">
        <v>960000</v>
      </c>
      <c r="R9" s="114">
        <v>945000</v>
      </c>
      <c r="S9" s="36" t="s">
        <v>62</v>
      </c>
      <c r="T9" s="125">
        <v>987000</v>
      </c>
      <c r="V9" s="114">
        <v>960000</v>
      </c>
      <c r="W9" s="36" t="s">
        <v>62</v>
      </c>
      <c r="X9" s="125">
        <v>1002000</v>
      </c>
    </row>
    <row r="10" spans="2:24" x14ac:dyDescent="0.3">
      <c r="B10" s="12"/>
      <c r="C10" s="12"/>
      <c r="D10" s="46" t="s">
        <v>39</v>
      </c>
      <c r="G10" s="46" t="s">
        <v>124</v>
      </c>
      <c r="H10" s="52">
        <v>4500000</v>
      </c>
      <c r="I10" s="30"/>
      <c r="J10" s="36">
        <v>864000</v>
      </c>
      <c r="K10" s="36" t="s">
        <v>63</v>
      </c>
      <c r="L10" s="36">
        <v>903000</v>
      </c>
      <c r="N10" s="114">
        <v>961000</v>
      </c>
      <c r="O10" s="36" t="s">
        <v>63</v>
      </c>
      <c r="P10" s="115">
        <v>1001000</v>
      </c>
      <c r="R10" s="114">
        <v>988000</v>
      </c>
      <c r="S10" s="36" t="s">
        <v>63</v>
      </c>
      <c r="T10" s="125">
        <v>1030000</v>
      </c>
      <c r="V10" s="114">
        <v>1003000</v>
      </c>
      <c r="W10" s="36" t="s">
        <v>63</v>
      </c>
      <c r="X10" s="125">
        <v>1046000</v>
      </c>
    </row>
    <row r="11" spans="2:24" x14ac:dyDescent="0.3">
      <c r="B11" s="12"/>
      <c r="C11" s="12"/>
      <c r="D11" s="46" t="s">
        <v>40</v>
      </c>
      <c r="G11" s="46" t="s">
        <v>123</v>
      </c>
      <c r="H11" s="52">
        <v>5500000</v>
      </c>
      <c r="I11" s="30"/>
      <c r="J11" s="36">
        <v>904000</v>
      </c>
      <c r="K11" s="36" t="s">
        <v>64</v>
      </c>
      <c r="L11" s="36">
        <v>942000</v>
      </c>
      <c r="N11" s="114">
        <v>1002000</v>
      </c>
      <c r="O11" s="36" t="s">
        <v>64</v>
      </c>
      <c r="P11" s="115">
        <v>1052000</v>
      </c>
      <c r="R11" s="114">
        <v>1031000</v>
      </c>
      <c r="S11" s="36" t="s">
        <v>64</v>
      </c>
      <c r="T11" s="125">
        <v>1082000</v>
      </c>
      <c r="V11" s="114">
        <v>1047000</v>
      </c>
      <c r="W11" s="36" t="s">
        <v>64</v>
      </c>
      <c r="X11" s="125">
        <v>1098000</v>
      </c>
    </row>
    <row r="12" spans="2:24" ht="17.25" thickBot="1" x14ac:dyDescent="0.35">
      <c r="B12" s="12"/>
      <c r="C12" s="12"/>
      <c r="D12" s="47" t="s">
        <v>41</v>
      </c>
      <c r="G12" s="46" t="s">
        <v>32</v>
      </c>
      <c r="H12" s="52">
        <v>1800000</v>
      </c>
      <c r="I12" s="30"/>
      <c r="J12" s="36">
        <v>943000</v>
      </c>
      <c r="K12" s="36" t="s">
        <v>65</v>
      </c>
      <c r="L12" s="36">
        <v>981000</v>
      </c>
      <c r="N12" s="114">
        <v>1053000</v>
      </c>
      <c r="O12" s="36" t="s">
        <v>65</v>
      </c>
      <c r="P12" s="115">
        <v>1093000</v>
      </c>
      <c r="R12" s="114">
        <v>1083000</v>
      </c>
      <c r="S12" s="36" t="s">
        <v>65</v>
      </c>
      <c r="T12" s="125">
        <v>1125000</v>
      </c>
      <c r="V12" s="114">
        <v>1099000</v>
      </c>
      <c r="W12" s="36" t="s">
        <v>65</v>
      </c>
      <c r="X12" s="125">
        <v>1142000</v>
      </c>
    </row>
    <row r="13" spans="2:24" x14ac:dyDescent="0.3">
      <c r="G13" s="46" t="s">
        <v>33</v>
      </c>
      <c r="H13" s="52">
        <v>1900000</v>
      </c>
      <c r="I13" s="30"/>
      <c r="J13" s="36">
        <v>982000</v>
      </c>
      <c r="K13" s="36" t="s">
        <v>66</v>
      </c>
      <c r="L13" s="36">
        <v>1020000</v>
      </c>
      <c r="N13" s="114">
        <v>1094000</v>
      </c>
      <c r="O13" s="36" t="s">
        <v>66</v>
      </c>
      <c r="P13" s="115">
        <v>1135000</v>
      </c>
      <c r="R13" s="114">
        <v>1126000</v>
      </c>
      <c r="S13" s="36" t="s">
        <v>66</v>
      </c>
      <c r="T13" s="125">
        <v>1168000</v>
      </c>
      <c r="V13" s="114">
        <v>1143000</v>
      </c>
      <c r="W13" s="36" t="s">
        <v>66</v>
      </c>
      <c r="X13" s="125">
        <v>1185000</v>
      </c>
    </row>
    <row r="14" spans="2:24" x14ac:dyDescent="0.3">
      <c r="G14" s="46" t="s">
        <v>34</v>
      </c>
      <c r="H14" s="52">
        <v>2000000</v>
      </c>
      <c r="I14" s="30"/>
      <c r="J14" s="36">
        <v>1021000</v>
      </c>
      <c r="K14" s="36" t="s">
        <v>67</v>
      </c>
      <c r="L14" s="36">
        <v>1060000</v>
      </c>
      <c r="N14" s="114">
        <v>1136000</v>
      </c>
      <c r="O14" s="36" t="s">
        <v>67</v>
      </c>
      <c r="P14" s="115">
        <v>1177000</v>
      </c>
      <c r="R14" s="114">
        <v>1169000</v>
      </c>
      <c r="S14" s="36" t="s">
        <v>67</v>
      </c>
      <c r="T14" s="125">
        <v>1211000</v>
      </c>
      <c r="V14" s="114">
        <v>1186000</v>
      </c>
      <c r="W14" s="36" t="s">
        <v>67</v>
      </c>
      <c r="X14" s="125">
        <v>1229000</v>
      </c>
    </row>
    <row r="15" spans="2:24" x14ac:dyDescent="0.3">
      <c r="G15" s="46" t="s">
        <v>35</v>
      </c>
      <c r="H15" s="52">
        <v>2100000</v>
      </c>
      <c r="I15" s="30"/>
      <c r="J15" s="36">
        <v>1061000</v>
      </c>
      <c r="K15" s="36" t="s">
        <v>68</v>
      </c>
      <c r="L15" s="36">
        <v>1099000</v>
      </c>
      <c r="N15" s="114">
        <v>1178000</v>
      </c>
      <c r="O15" s="36" t="s">
        <v>68</v>
      </c>
      <c r="P15" s="115">
        <v>1219000</v>
      </c>
      <c r="R15" s="114">
        <v>1212000</v>
      </c>
      <c r="S15" s="36" t="s">
        <v>68</v>
      </c>
      <c r="T15" s="125">
        <v>1254000</v>
      </c>
      <c r="V15" s="114">
        <v>1230000</v>
      </c>
      <c r="W15" s="36" t="s">
        <v>68</v>
      </c>
      <c r="X15" s="125">
        <v>1273000</v>
      </c>
    </row>
    <row r="16" spans="2:24" x14ac:dyDescent="0.3">
      <c r="G16" s="46" t="s">
        <v>36</v>
      </c>
      <c r="H16" s="52">
        <v>2300000</v>
      </c>
      <c r="I16" s="30"/>
      <c r="J16" s="36">
        <v>1100000</v>
      </c>
      <c r="K16" s="36" t="s">
        <v>69</v>
      </c>
      <c r="L16" s="36">
        <v>1138000</v>
      </c>
      <c r="N16" s="114">
        <v>1220000</v>
      </c>
      <c r="O16" s="36" t="s">
        <v>69</v>
      </c>
      <c r="P16" s="115">
        <v>1269000</v>
      </c>
      <c r="R16" s="114">
        <v>1255000</v>
      </c>
      <c r="S16" s="36" t="s">
        <v>69</v>
      </c>
      <c r="T16" s="125">
        <v>1305000</v>
      </c>
      <c r="V16" s="114">
        <v>1274000</v>
      </c>
      <c r="W16" s="36" t="s">
        <v>69</v>
      </c>
      <c r="X16" s="125">
        <v>1325000</v>
      </c>
    </row>
    <row r="17" spans="1:24" ht="17.25" thickBot="1" x14ac:dyDescent="0.35">
      <c r="G17" s="46" t="s">
        <v>37</v>
      </c>
      <c r="H17" s="52">
        <v>2500000</v>
      </c>
      <c r="I17" s="30"/>
      <c r="J17" s="36">
        <v>1139000</v>
      </c>
      <c r="K17" s="36" t="s">
        <v>70</v>
      </c>
      <c r="L17" s="36">
        <v>1177000</v>
      </c>
      <c r="N17" s="114">
        <v>1270000</v>
      </c>
      <c r="O17" s="36" t="s">
        <v>70</v>
      </c>
      <c r="P17" s="115">
        <v>1310000</v>
      </c>
      <c r="R17" s="114">
        <v>1306000</v>
      </c>
      <c r="S17" s="36" t="s">
        <v>70</v>
      </c>
      <c r="T17" s="125">
        <v>1348000</v>
      </c>
      <c r="V17" s="114">
        <v>1326000</v>
      </c>
      <c r="W17" s="36" t="s">
        <v>70</v>
      </c>
      <c r="X17" s="125">
        <v>1369000</v>
      </c>
    </row>
    <row r="18" spans="1:24" x14ac:dyDescent="0.3">
      <c r="A18" s="38" t="s">
        <v>55</v>
      </c>
      <c r="B18" s="39" t="s">
        <v>44</v>
      </c>
      <c r="G18" s="46" t="s">
        <v>38</v>
      </c>
      <c r="H18" s="52">
        <v>2700000</v>
      </c>
      <c r="I18" s="30"/>
      <c r="J18" s="36">
        <v>1178000</v>
      </c>
      <c r="K18" s="36" t="s">
        <v>71</v>
      </c>
      <c r="L18" s="36">
        <v>1217000</v>
      </c>
      <c r="N18" s="114">
        <v>1311000</v>
      </c>
      <c r="O18" s="36" t="s">
        <v>71</v>
      </c>
      <c r="P18" s="115">
        <v>1352000</v>
      </c>
      <c r="R18" s="114">
        <v>1349000</v>
      </c>
      <c r="S18" s="36" t="s">
        <v>71</v>
      </c>
      <c r="T18" s="125">
        <v>1391000</v>
      </c>
      <c r="V18" s="114">
        <v>1370000</v>
      </c>
      <c r="W18" s="36" t="s">
        <v>71</v>
      </c>
      <c r="X18" s="125">
        <v>1412000</v>
      </c>
    </row>
    <row r="19" spans="1:24" ht="17.25" thickBot="1" x14ac:dyDescent="0.35">
      <c r="A19" s="29"/>
      <c r="B19" s="40" t="s">
        <v>30</v>
      </c>
      <c r="G19" s="46" t="s">
        <v>39</v>
      </c>
      <c r="H19" s="52">
        <v>3000000</v>
      </c>
      <c r="I19" s="30"/>
      <c r="J19" s="36">
        <v>1218000</v>
      </c>
      <c r="K19" s="36" t="s">
        <v>72</v>
      </c>
      <c r="L19" s="36">
        <v>1256000</v>
      </c>
      <c r="N19" s="114">
        <v>1353000</v>
      </c>
      <c r="O19" s="36" t="s">
        <v>72</v>
      </c>
      <c r="P19" s="115">
        <v>1394000</v>
      </c>
      <c r="R19" s="114">
        <v>1392000</v>
      </c>
      <c r="S19" s="36" t="s">
        <v>72</v>
      </c>
      <c r="T19" s="125">
        <v>1434000</v>
      </c>
      <c r="V19" s="114">
        <v>1413000</v>
      </c>
      <c r="W19" s="36" t="s">
        <v>72</v>
      </c>
      <c r="X19" s="125">
        <v>1456000</v>
      </c>
    </row>
    <row r="20" spans="1:24" x14ac:dyDescent="0.3">
      <c r="G20" s="46" t="s">
        <v>40</v>
      </c>
      <c r="H20" s="52">
        <v>3300000</v>
      </c>
      <c r="I20" s="30"/>
      <c r="J20" s="36">
        <v>1257000</v>
      </c>
      <c r="K20" s="36" t="s">
        <v>73</v>
      </c>
      <c r="L20" s="36">
        <v>1295000</v>
      </c>
      <c r="N20" s="114">
        <v>1395000</v>
      </c>
      <c r="O20" s="36" t="s">
        <v>73</v>
      </c>
      <c r="P20" s="115">
        <v>1444000</v>
      </c>
      <c r="R20" s="114">
        <v>1435000</v>
      </c>
      <c r="S20" s="36" t="s">
        <v>73</v>
      </c>
      <c r="T20" s="125">
        <v>1486000</v>
      </c>
      <c r="V20" s="114">
        <v>1457000</v>
      </c>
      <c r="W20" s="36" t="s">
        <v>73</v>
      </c>
      <c r="X20" s="125">
        <v>1508000</v>
      </c>
    </row>
    <row r="21" spans="1:24" ht="17.25" thickBot="1" x14ac:dyDescent="0.35">
      <c r="G21" s="47" t="s">
        <v>41</v>
      </c>
      <c r="H21" s="53">
        <v>3600000</v>
      </c>
      <c r="I21" s="30"/>
      <c r="J21" s="36">
        <v>1296000</v>
      </c>
      <c r="K21" s="36" t="s">
        <v>74</v>
      </c>
      <c r="L21" s="36">
        <v>1334000</v>
      </c>
      <c r="N21" s="114">
        <v>1445000</v>
      </c>
      <c r="O21" s="36" t="s">
        <v>74</v>
      </c>
      <c r="P21" s="115">
        <v>1486000</v>
      </c>
      <c r="R21" s="114">
        <v>1487000</v>
      </c>
      <c r="S21" s="36" t="s">
        <v>74</v>
      </c>
      <c r="T21" s="125">
        <v>1529000</v>
      </c>
      <c r="V21" s="114">
        <v>1509000</v>
      </c>
      <c r="W21" s="36" t="s">
        <v>74</v>
      </c>
      <c r="X21" s="125">
        <v>1552000</v>
      </c>
    </row>
    <row r="22" spans="1:24" x14ac:dyDescent="0.3">
      <c r="A22" s="93" t="s">
        <v>90</v>
      </c>
      <c r="B22" s="94">
        <f>COUNTIF(인건비산정표!E15:E26,"&lt;"&amp;"600000")-COUNTIF(인건비산정표!E15:E26,"&lt;"&amp;"1")</f>
        <v>0</v>
      </c>
      <c r="C22" t="s">
        <v>91</v>
      </c>
      <c r="I22" s="30"/>
      <c r="J22" s="36">
        <v>1335000</v>
      </c>
      <c r="K22" s="36" t="s">
        <v>75</v>
      </c>
      <c r="L22" s="36">
        <v>1374000</v>
      </c>
      <c r="N22" s="114">
        <v>1487000</v>
      </c>
      <c r="O22" s="36" t="s">
        <v>75</v>
      </c>
      <c r="P22" s="115">
        <v>1528000</v>
      </c>
      <c r="R22" s="114">
        <v>1530000</v>
      </c>
      <c r="S22" s="36" t="s">
        <v>75</v>
      </c>
      <c r="T22" s="125">
        <v>1571000</v>
      </c>
      <c r="V22" s="114">
        <v>1553000</v>
      </c>
      <c r="W22" s="36" t="s">
        <v>75</v>
      </c>
      <c r="X22" s="125">
        <v>1595000</v>
      </c>
    </row>
    <row r="23" spans="1:24" x14ac:dyDescent="0.3">
      <c r="I23" s="30"/>
      <c r="J23" s="36">
        <v>1375000</v>
      </c>
      <c r="K23" s="36" t="s">
        <v>76</v>
      </c>
      <c r="L23" s="36">
        <v>1413000</v>
      </c>
      <c r="N23" s="114">
        <v>1529000</v>
      </c>
      <c r="O23" s="36" t="s">
        <v>76</v>
      </c>
      <c r="P23" s="115">
        <v>1569000</v>
      </c>
      <c r="R23" s="114">
        <v>1572000</v>
      </c>
      <c r="S23" s="36" t="s">
        <v>76</v>
      </c>
      <c r="T23" s="125">
        <v>1614000</v>
      </c>
      <c r="V23" s="114">
        <v>1596000</v>
      </c>
      <c r="W23" s="36" t="s">
        <v>76</v>
      </c>
      <c r="X23" s="125">
        <v>1639000</v>
      </c>
    </row>
    <row r="24" spans="1:24" x14ac:dyDescent="0.3">
      <c r="I24" s="30"/>
      <c r="J24" s="36">
        <v>1414000</v>
      </c>
      <c r="K24" s="36" t="s">
        <v>77</v>
      </c>
      <c r="L24" s="36">
        <v>1452000</v>
      </c>
      <c r="N24" s="114">
        <v>1570000</v>
      </c>
      <c r="O24" s="36" t="s">
        <v>77</v>
      </c>
      <c r="P24" s="115">
        <v>1611000</v>
      </c>
      <c r="R24" s="114">
        <v>1615000</v>
      </c>
      <c r="S24" s="36" t="s">
        <v>77</v>
      </c>
      <c r="T24" s="125">
        <v>1657000</v>
      </c>
      <c r="V24" s="114">
        <v>1640000</v>
      </c>
      <c r="W24" s="36" t="s">
        <v>77</v>
      </c>
      <c r="X24" s="125">
        <v>1682000</v>
      </c>
    </row>
    <row r="25" spans="1:24" x14ac:dyDescent="0.3">
      <c r="I25" s="30"/>
      <c r="J25" s="36">
        <v>1453000</v>
      </c>
      <c r="K25" s="36" t="s">
        <v>78</v>
      </c>
      <c r="L25" s="36">
        <v>1492000</v>
      </c>
      <c r="N25" s="114">
        <v>1612000</v>
      </c>
      <c r="O25" s="36" t="s">
        <v>78</v>
      </c>
      <c r="P25" s="115">
        <v>1661000</v>
      </c>
      <c r="R25" s="114">
        <v>1658000</v>
      </c>
      <c r="S25" s="36" t="s">
        <v>78</v>
      </c>
      <c r="T25" s="125">
        <v>1709000</v>
      </c>
      <c r="V25" s="114">
        <v>1683000</v>
      </c>
      <c r="W25" s="36" t="s">
        <v>78</v>
      </c>
      <c r="X25" s="125">
        <v>1735000</v>
      </c>
    </row>
    <row r="26" spans="1:24" x14ac:dyDescent="0.3">
      <c r="A26" s="93" t="s">
        <v>106</v>
      </c>
      <c r="B26" t="s">
        <v>109</v>
      </c>
      <c r="C26" t="s">
        <v>110</v>
      </c>
      <c r="I26" s="30"/>
      <c r="J26" s="36">
        <v>1493000</v>
      </c>
      <c r="K26" s="36" t="s">
        <v>79</v>
      </c>
      <c r="L26" s="36">
        <v>1531000</v>
      </c>
      <c r="N26" s="114">
        <v>1662000</v>
      </c>
      <c r="O26" s="36" t="s">
        <v>79</v>
      </c>
      <c r="P26" s="115">
        <v>1703000</v>
      </c>
      <c r="R26" s="114">
        <v>1710000</v>
      </c>
      <c r="S26" s="36" t="s">
        <v>79</v>
      </c>
      <c r="T26" s="125">
        <v>1752000</v>
      </c>
      <c r="V26" s="114">
        <v>1736000</v>
      </c>
      <c r="W26" s="36" t="s">
        <v>79</v>
      </c>
      <c r="X26" s="125">
        <v>1778000</v>
      </c>
    </row>
    <row r="27" spans="1:24" x14ac:dyDescent="0.3">
      <c r="B27" s="117">
        <v>2018</v>
      </c>
      <c r="C27" s="122">
        <v>1</v>
      </c>
      <c r="I27" s="30"/>
      <c r="J27" s="36">
        <v>1532000</v>
      </c>
      <c r="K27" s="36" t="s">
        <v>80</v>
      </c>
      <c r="L27" s="36">
        <v>1573000</v>
      </c>
      <c r="N27" s="114">
        <v>1704000</v>
      </c>
      <c r="O27" s="36" t="s">
        <v>80</v>
      </c>
      <c r="P27" s="115">
        <v>1745000</v>
      </c>
      <c r="R27" s="114">
        <v>1753000</v>
      </c>
      <c r="S27" s="36" t="s">
        <v>80</v>
      </c>
      <c r="T27" s="125">
        <v>1795000</v>
      </c>
      <c r="V27" s="114">
        <v>1779000</v>
      </c>
      <c r="W27" s="36" t="s">
        <v>80</v>
      </c>
      <c r="X27" s="125">
        <v>1822000</v>
      </c>
    </row>
    <row r="28" spans="1:24" x14ac:dyDescent="0.3">
      <c r="B28" s="117">
        <v>2019</v>
      </c>
      <c r="C28" s="122">
        <v>2</v>
      </c>
      <c r="I28" s="30"/>
      <c r="J28" s="36">
        <v>1574000</v>
      </c>
      <c r="K28" s="36" t="s">
        <v>86</v>
      </c>
      <c r="L28" s="36">
        <v>99999999999</v>
      </c>
      <c r="N28" s="115">
        <v>1746000</v>
      </c>
      <c r="O28" s="36" t="s">
        <v>105</v>
      </c>
      <c r="P28" s="115">
        <v>9999999999999</v>
      </c>
      <c r="R28" s="115">
        <v>1796000</v>
      </c>
      <c r="S28" s="36" t="s">
        <v>86</v>
      </c>
      <c r="T28" s="115">
        <v>9999999999999</v>
      </c>
      <c r="V28" s="115">
        <v>1823000</v>
      </c>
      <c r="W28" s="36" t="s">
        <v>86</v>
      </c>
      <c r="X28" s="115">
        <v>9999999999999</v>
      </c>
    </row>
    <row r="29" spans="1:24" x14ac:dyDescent="0.3">
      <c r="B29" s="122">
        <v>2020</v>
      </c>
      <c r="C29" s="122">
        <v>3</v>
      </c>
      <c r="I29" s="30"/>
    </row>
    <row r="30" spans="1:24" x14ac:dyDescent="0.3">
      <c r="B30" s="122">
        <v>2021</v>
      </c>
      <c r="C30" s="122">
        <v>4</v>
      </c>
      <c r="I30" s="30"/>
      <c r="J30" s="30"/>
      <c r="K30" s="30"/>
    </row>
    <row r="31" spans="1:24" x14ac:dyDescent="0.3">
      <c r="B31" s="122">
        <v>2022</v>
      </c>
      <c r="C31" s="122">
        <v>5</v>
      </c>
      <c r="I31" s="30"/>
      <c r="J31" s="30"/>
      <c r="K31" s="30"/>
      <c r="L31"/>
    </row>
    <row r="32" spans="1:24" x14ac:dyDescent="0.3">
      <c r="B32" s="117"/>
      <c r="C32" s="122">
        <v>6</v>
      </c>
      <c r="I32" s="30"/>
      <c r="J32" s="30"/>
      <c r="K32" s="30"/>
      <c r="L32"/>
    </row>
    <row r="33" spans="2:12" x14ac:dyDescent="0.3">
      <c r="B33" s="117"/>
      <c r="C33" s="122">
        <v>7</v>
      </c>
      <c r="I33" s="30"/>
      <c r="J33" s="30"/>
      <c r="K33" s="30"/>
      <c r="L33"/>
    </row>
    <row r="34" spans="2:12" x14ac:dyDescent="0.3">
      <c r="B34" s="117"/>
      <c r="C34" s="122">
        <v>8</v>
      </c>
      <c r="I34" s="30"/>
      <c r="J34" s="30"/>
      <c r="K34" s="30"/>
      <c r="L34"/>
    </row>
    <row r="35" spans="2:12" x14ac:dyDescent="0.3">
      <c r="B35" s="117"/>
      <c r="C35" s="122">
        <v>9</v>
      </c>
      <c r="I35" s="30"/>
      <c r="J35" s="30"/>
      <c r="K35" s="30"/>
      <c r="L35"/>
    </row>
    <row r="36" spans="2:12" x14ac:dyDescent="0.3">
      <c r="B36" s="117"/>
      <c r="C36" s="117">
        <v>10</v>
      </c>
      <c r="I36" s="30"/>
      <c r="J36" s="30"/>
      <c r="K36" s="30"/>
      <c r="L36"/>
    </row>
    <row r="37" spans="2:12" x14ac:dyDescent="0.3">
      <c r="B37" s="117"/>
      <c r="C37" s="117">
        <v>11</v>
      </c>
      <c r="I37" s="30"/>
      <c r="J37" s="30"/>
      <c r="K37" s="30"/>
      <c r="L37"/>
    </row>
    <row r="38" spans="2:12" x14ac:dyDescent="0.3">
      <c r="C38" s="117">
        <v>12</v>
      </c>
      <c r="I38" s="30"/>
      <c r="J38" s="30"/>
      <c r="K38" s="30"/>
      <c r="L38"/>
    </row>
    <row r="39" spans="2:12" x14ac:dyDescent="0.3">
      <c r="I39" s="30"/>
      <c r="J39" s="30"/>
      <c r="K39" s="30"/>
      <c r="L39"/>
    </row>
    <row r="40" spans="2:12" x14ac:dyDescent="0.3">
      <c r="I40" s="30"/>
      <c r="J40" s="30"/>
      <c r="K40" s="30"/>
      <c r="L40"/>
    </row>
    <row r="41" spans="2:12" x14ac:dyDescent="0.3">
      <c r="I41" s="30"/>
      <c r="J41" s="30"/>
      <c r="K41" s="30"/>
      <c r="L41"/>
    </row>
    <row r="42" spans="2:12" x14ac:dyDescent="0.3">
      <c r="I42" s="30"/>
      <c r="J42" s="30"/>
      <c r="K42" s="30"/>
      <c r="L42"/>
    </row>
    <row r="43" spans="2:12" x14ac:dyDescent="0.3">
      <c r="I43" s="30"/>
      <c r="J43" s="30"/>
      <c r="K43" s="30"/>
      <c r="L43"/>
    </row>
    <row r="44" spans="2:12" x14ac:dyDescent="0.3">
      <c r="I44" s="30"/>
      <c r="J44" s="30"/>
      <c r="K44" s="30"/>
      <c r="L44"/>
    </row>
    <row r="45" spans="2:12" x14ac:dyDescent="0.3">
      <c r="I45" s="30"/>
      <c r="J45" s="30"/>
      <c r="K45" s="30"/>
      <c r="L45"/>
    </row>
    <row r="46" spans="2:12" x14ac:dyDescent="0.3">
      <c r="I46" s="30"/>
      <c r="J46" s="30"/>
      <c r="K46" s="30"/>
      <c r="L46"/>
    </row>
    <row r="47" spans="2:12" x14ac:dyDescent="0.3">
      <c r="I47" s="30"/>
      <c r="J47" s="30"/>
      <c r="K47" s="30"/>
      <c r="L47"/>
    </row>
    <row r="48" spans="2:12" x14ac:dyDescent="0.3">
      <c r="I48" s="30"/>
      <c r="J48" s="30"/>
      <c r="K48" s="30"/>
      <c r="L48"/>
    </row>
    <row r="49" spans="9:12" x14ac:dyDescent="0.3">
      <c r="I49" s="30"/>
      <c r="J49" s="30"/>
      <c r="K49" s="30"/>
      <c r="L49"/>
    </row>
    <row r="50" spans="9:12" x14ac:dyDescent="0.3">
      <c r="I50" s="30"/>
      <c r="J50" s="30"/>
      <c r="K50" s="30"/>
      <c r="L50"/>
    </row>
    <row r="51" spans="9:12" x14ac:dyDescent="0.3">
      <c r="I51" s="30"/>
      <c r="J51" s="30"/>
      <c r="K51" s="30"/>
      <c r="L51"/>
    </row>
    <row r="52" spans="9:12" x14ac:dyDescent="0.3">
      <c r="I52" s="30"/>
      <c r="J52" s="30"/>
      <c r="K52" s="30"/>
      <c r="L52"/>
    </row>
    <row r="53" spans="9:12" x14ac:dyDescent="0.3">
      <c r="I53" s="30"/>
      <c r="J53" s="30"/>
      <c r="K53" s="30"/>
      <c r="L53"/>
    </row>
    <row r="54" spans="9:12" x14ac:dyDescent="0.3">
      <c r="I54" s="30"/>
      <c r="J54" s="30"/>
      <c r="K54" s="30"/>
      <c r="L54"/>
    </row>
    <row r="55" spans="9:12" x14ac:dyDescent="0.3">
      <c r="I55" s="30"/>
      <c r="J55" s="30"/>
      <c r="K55" s="30"/>
      <c r="L55" s="30"/>
    </row>
    <row r="56" spans="9:12" x14ac:dyDescent="0.3">
      <c r="I56" s="30"/>
      <c r="J56" s="30"/>
      <c r="K56" s="30"/>
      <c r="L56" s="30"/>
    </row>
    <row r="57" spans="9:12" x14ac:dyDescent="0.3">
      <c r="I57" s="30"/>
      <c r="J57" s="30"/>
      <c r="K57" s="30"/>
      <c r="L57" s="30"/>
    </row>
    <row r="58" spans="9:12" x14ac:dyDescent="0.3">
      <c r="I58" s="30"/>
      <c r="J58" s="30"/>
      <c r="K58" s="30"/>
      <c r="L58" s="30"/>
    </row>
    <row r="59" spans="9:12" x14ac:dyDescent="0.3">
      <c r="I59" s="30"/>
      <c r="J59" s="30"/>
      <c r="K59" s="30"/>
      <c r="L59" s="30"/>
    </row>
    <row r="60" spans="9:12" x14ac:dyDescent="0.3">
      <c r="I60" s="30"/>
      <c r="J60" s="30"/>
      <c r="K60" s="30"/>
      <c r="L60" s="30"/>
    </row>
    <row r="61" spans="9:12" x14ac:dyDescent="0.3">
      <c r="I61" s="30"/>
      <c r="J61" s="30"/>
      <c r="K61" s="30"/>
      <c r="L61" s="30"/>
    </row>
    <row r="62" spans="9:12" x14ac:dyDescent="0.3">
      <c r="I62" s="30"/>
      <c r="J62" s="30"/>
      <c r="K62" s="30"/>
      <c r="L62" s="30"/>
    </row>
    <row r="63" spans="9:12" x14ac:dyDescent="0.3">
      <c r="I63" s="30"/>
      <c r="J63" s="30"/>
      <c r="K63" s="30"/>
      <c r="L63" s="30"/>
    </row>
    <row r="64" spans="9:12" x14ac:dyDescent="0.3">
      <c r="I64" s="30"/>
      <c r="J64" s="30"/>
      <c r="K64" s="30"/>
      <c r="L64" s="30"/>
    </row>
    <row r="65" spans="9:12" x14ac:dyDescent="0.3">
      <c r="I65" s="30"/>
      <c r="J65" s="30"/>
      <c r="K65" s="30"/>
      <c r="L65" s="30"/>
    </row>
    <row r="66" spans="9:12" x14ac:dyDescent="0.3">
      <c r="I66" s="30"/>
      <c r="J66" s="30"/>
      <c r="K66" s="30"/>
      <c r="L66" s="30"/>
    </row>
    <row r="67" spans="9:12" x14ac:dyDescent="0.3">
      <c r="I67" s="30"/>
      <c r="J67" s="30"/>
      <c r="K67" s="30"/>
      <c r="L67" s="30"/>
    </row>
    <row r="68" spans="9:12" x14ac:dyDescent="0.3">
      <c r="I68" s="30"/>
      <c r="J68" s="30"/>
      <c r="K68" s="30"/>
      <c r="L68" s="30"/>
    </row>
    <row r="69" spans="9:12" x14ac:dyDescent="0.3">
      <c r="I69" s="30"/>
      <c r="J69" s="30"/>
      <c r="K69" s="30"/>
      <c r="L69" s="30"/>
    </row>
    <row r="70" spans="9:12" x14ac:dyDescent="0.3">
      <c r="I70" s="30"/>
      <c r="J70" s="30"/>
      <c r="K70" s="30"/>
      <c r="L70" s="30"/>
    </row>
    <row r="71" spans="9:12" x14ac:dyDescent="0.3">
      <c r="I71" s="30"/>
      <c r="J71" s="30"/>
      <c r="K71" s="30"/>
      <c r="L71" s="30"/>
    </row>
    <row r="72" spans="9:12" x14ac:dyDescent="0.3">
      <c r="I72" s="30"/>
      <c r="J72" s="30"/>
      <c r="K72" s="30"/>
      <c r="L72" s="30"/>
    </row>
    <row r="73" spans="9:12" x14ac:dyDescent="0.3">
      <c r="I73" s="30"/>
      <c r="J73" s="30"/>
      <c r="K73" s="30"/>
      <c r="L73" s="30"/>
    </row>
    <row r="74" spans="9:12" x14ac:dyDescent="0.3">
      <c r="I74" s="30"/>
      <c r="J74" s="30"/>
      <c r="K74" s="30"/>
      <c r="L74" s="30"/>
    </row>
    <row r="75" spans="9:12" x14ac:dyDescent="0.3">
      <c r="I75" s="30"/>
      <c r="J75" s="30"/>
      <c r="K75" s="30"/>
      <c r="L75" s="30"/>
    </row>
    <row r="76" spans="9:12" x14ac:dyDescent="0.3">
      <c r="I76" s="30"/>
      <c r="J76" s="30"/>
      <c r="K76" s="30"/>
      <c r="L76" s="30"/>
    </row>
    <row r="77" spans="9:12" x14ac:dyDescent="0.3">
      <c r="I77" s="30"/>
      <c r="J77" s="30"/>
      <c r="K77" s="30"/>
      <c r="L77" s="30"/>
    </row>
    <row r="78" spans="9:12" x14ac:dyDescent="0.3">
      <c r="I78" s="30"/>
      <c r="J78" s="30"/>
      <c r="K78" s="30"/>
      <c r="L78" s="30"/>
    </row>
    <row r="79" spans="9:12" x14ac:dyDescent="0.3">
      <c r="I79" s="30"/>
      <c r="J79" s="30"/>
      <c r="K79" s="30"/>
      <c r="L79" s="30"/>
    </row>
    <row r="80" spans="9:12" x14ac:dyDescent="0.3">
      <c r="I80" s="30"/>
      <c r="J80" s="30"/>
      <c r="K80" s="30"/>
      <c r="L80" s="30"/>
    </row>
    <row r="81" spans="9:12" x14ac:dyDescent="0.3">
      <c r="I81" s="30"/>
      <c r="J81" s="30"/>
      <c r="K81" s="30"/>
      <c r="L81" s="30"/>
    </row>
    <row r="82" spans="9:12" x14ac:dyDescent="0.3">
      <c r="I82" s="30"/>
      <c r="J82" s="30"/>
      <c r="K82" s="30"/>
      <c r="L82" s="30"/>
    </row>
    <row r="83" spans="9:12" x14ac:dyDescent="0.3">
      <c r="I83" s="30"/>
      <c r="J83" s="30"/>
      <c r="K83" s="30"/>
      <c r="L83" s="30"/>
    </row>
    <row r="84" spans="9:12" x14ac:dyDescent="0.3">
      <c r="I84" s="30"/>
      <c r="J84" s="30"/>
      <c r="K84" s="30"/>
      <c r="L84" s="30"/>
    </row>
    <row r="85" spans="9:12" x14ac:dyDescent="0.3">
      <c r="I85" s="30"/>
      <c r="J85" s="30"/>
      <c r="K85" s="30"/>
      <c r="L85" s="30"/>
    </row>
    <row r="86" spans="9:12" x14ac:dyDescent="0.3">
      <c r="I86" s="30"/>
      <c r="J86" s="30"/>
      <c r="K86" s="30"/>
      <c r="L86" s="30"/>
    </row>
    <row r="87" spans="9:12" x14ac:dyDescent="0.3">
      <c r="I87" s="30"/>
      <c r="J87" s="30"/>
      <c r="K87" s="30"/>
      <c r="L87" s="30"/>
    </row>
    <row r="88" spans="9:12" x14ac:dyDescent="0.3">
      <c r="I88" s="30"/>
      <c r="J88" s="30"/>
      <c r="K88" s="30"/>
      <c r="L88" s="30"/>
    </row>
    <row r="89" spans="9:12" x14ac:dyDescent="0.3">
      <c r="I89" s="30"/>
      <c r="J89" s="30"/>
      <c r="K89" s="30"/>
      <c r="L89" s="30"/>
    </row>
    <row r="90" spans="9:12" x14ac:dyDescent="0.3">
      <c r="I90" s="30"/>
      <c r="J90" s="30"/>
      <c r="K90" s="30"/>
      <c r="L90" s="30"/>
    </row>
    <row r="91" spans="9:12" x14ac:dyDescent="0.3">
      <c r="I91" s="30"/>
      <c r="J91" s="30"/>
      <c r="K91" s="30"/>
      <c r="L91" s="30"/>
    </row>
    <row r="92" spans="9:12" x14ac:dyDescent="0.3">
      <c r="I92" s="30"/>
      <c r="J92" s="30"/>
      <c r="K92" s="30"/>
      <c r="L92" s="30"/>
    </row>
    <row r="93" spans="9:12" x14ac:dyDescent="0.3">
      <c r="I93" s="30"/>
      <c r="J93" s="30"/>
      <c r="K93" s="30"/>
      <c r="L93" s="30"/>
    </row>
    <row r="94" spans="9:12" x14ac:dyDescent="0.3">
      <c r="I94" s="30"/>
      <c r="J94" s="30"/>
      <c r="K94" s="30"/>
      <c r="L94" s="30"/>
    </row>
    <row r="95" spans="9:12" x14ac:dyDescent="0.3">
      <c r="I95" s="30"/>
      <c r="J95" s="30"/>
      <c r="K95" s="30"/>
      <c r="L95" s="30"/>
    </row>
    <row r="96" spans="9:12" x14ac:dyDescent="0.3">
      <c r="I96" s="30"/>
      <c r="J96" s="30"/>
      <c r="K96" s="30"/>
      <c r="L96" s="30"/>
    </row>
    <row r="97" spans="9:12" x14ac:dyDescent="0.3">
      <c r="I97" s="30"/>
      <c r="J97" s="30"/>
      <c r="K97" s="30"/>
      <c r="L97" s="30"/>
    </row>
    <row r="98" spans="9:12" x14ac:dyDescent="0.3">
      <c r="I98" s="30"/>
      <c r="J98" s="30"/>
      <c r="K98" s="30"/>
      <c r="L98" s="30"/>
    </row>
    <row r="99" spans="9:12" x14ac:dyDescent="0.3">
      <c r="I99" s="30"/>
      <c r="J99" s="30"/>
      <c r="K99" s="30"/>
      <c r="L99" s="30"/>
    </row>
    <row r="100" spans="9:12" x14ac:dyDescent="0.3">
      <c r="I100" s="30"/>
      <c r="J100" s="30"/>
      <c r="K100" s="30"/>
      <c r="L100" s="30"/>
    </row>
    <row r="101" spans="9:12" x14ac:dyDescent="0.3">
      <c r="I101" s="30"/>
      <c r="J101" s="30"/>
      <c r="K101" s="30"/>
      <c r="L101" s="30"/>
    </row>
    <row r="102" spans="9:12" x14ac:dyDescent="0.3">
      <c r="I102" s="30"/>
      <c r="J102" s="30"/>
      <c r="K102" s="30"/>
      <c r="L102" s="30"/>
    </row>
    <row r="103" spans="9:12" x14ac:dyDescent="0.3">
      <c r="I103" s="30"/>
      <c r="J103" s="30"/>
      <c r="K103" s="30"/>
      <c r="L103" s="30"/>
    </row>
    <row r="104" spans="9:12" x14ac:dyDescent="0.3">
      <c r="I104" s="30"/>
      <c r="J104" s="30"/>
      <c r="K104" s="30"/>
      <c r="L104" s="30"/>
    </row>
    <row r="105" spans="9:12" x14ac:dyDescent="0.3">
      <c r="I105" s="30"/>
      <c r="J105" s="30"/>
      <c r="K105" s="30"/>
      <c r="L105" s="30"/>
    </row>
    <row r="106" spans="9:12" x14ac:dyDescent="0.3">
      <c r="I106" s="30"/>
      <c r="J106" s="30"/>
      <c r="K106" s="30"/>
      <c r="L106" s="30"/>
    </row>
    <row r="107" spans="9:12" x14ac:dyDescent="0.3">
      <c r="I107" s="30"/>
      <c r="J107" s="30"/>
      <c r="K107" s="30"/>
      <c r="L107" s="30"/>
    </row>
    <row r="108" spans="9:12" x14ac:dyDescent="0.3">
      <c r="I108" s="30"/>
      <c r="J108" s="30"/>
      <c r="K108" s="30"/>
      <c r="L108" s="30"/>
    </row>
    <row r="109" spans="9:12" x14ac:dyDescent="0.3">
      <c r="I109" s="30"/>
      <c r="J109" s="30"/>
      <c r="K109" s="30"/>
      <c r="L109" s="30"/>
    </row>
    <row r="110" spans="9:12" x14ac:dyDescent="0.3">
      <c r="I110" s="30"/>
      <c r="J110" s="30"/>
      <c r="K110" s="30"/>
      <c r="L110" s="30"/>
    </row>
    <row r="111" spans="9:12" x14ac:dyDescent="0.3">
      <c r="I111" s="30"/>
      <c r="J111" s="30"/>
      <c r="K111" s="30"/>
      <c r="L111" s="30"/>
    </row>
    <row r="112" spans="9:12" x14ac:dyDescent="0.3">
      <c r="I112" s="30"/>
      <c r="J112" s="30"/>
      <c r="K112" s="30"/>
      <c r="L112" s="30"/>
    </row>
    <row r="113" spans="9:12" x14ac:dyDescent="0.3">
      <c r="I113" s="30"/>
      <c r="J113" s="30"/>
      <c r="K113" s="30"/>
      <c r="L113" s="30"/>
    </row>
    <row r="114" spans="9:12" x14ac:dyDescent="0.3">
      <c r="I114" s="30"/>
      <c r="J114" s="30"/>
      <c r="K114" s="30"/>
      <c r="L114" s="30"/>
    </row>
    <row r="115" spans="9:12" x14ac:dyDescent="0.3">
      <c r="I115" s="30"/>
      <c r="J115" s="30"/>
      <c r="K115" s="30"/>
      <c r="L115" s="30"/>
    </row>
    <row r="116" spans="9:12" x14ac:dyDescent="0.3">
      <c r="I116" s="30"/>
      <c r="J116" s="30"/>
      <c r="K116" s="30"/>
      <c r="L116" s="30"/>
    </row>
    <row r="117" spans="9:12" x14ac:dyDescent="0.3">
      <c r="I117" s="30"/>
      <c r="J117" s="30"/>
      <c r="K117" s="30"/>
      <c r="L117" s="30"/>
    </row>
    <row r="118" spans="9:12" x14ac:dyDescent="0.3">
      <c r="I118" s="30"/>
      <c r="J118" s="30"/>
      <c r="K118" s="30"/>
      <c r="L118" s="30"/>
    </row>
    <row r="119" spans="9:12" x14ac:dyDescent="0.3">
      <c r="I119" s="30"/>
      <c r="J119" s="30"/>
      <c r="K119" s="30"/>
      <c r="L119" s="30"/>
    </row>
    <row r="120" spans="9:12" x14ac:dyDescent="0.3">
      <c r="I120" s="30"/>
      <c r="J120" s="30"/>
      <c r="K120" s="30"/>
      <c r="L120" s="30"/>
    </row>
    <row r="121" spans="9:12" x14ac:dyDescent="0.3">
      <c r="I121" s="30"/>
      <c r="J121" s="30"/>
      <c r="K121" s="30"/>
      <c r="L121" s="30"/>
    </row>
    <row r="122" spans="9:12" x14ac:dyDescent="0.3">
      <c r="I122" s="30"/>
      <c r="J122" s="30"/>
      <c r="K122" s="30"/>
      <c r="L122" s="30"/>
    </row>
    <row r="123" spans="9:12" x14ac:dyDescent="0.3">
      <c r="I123" s="30"/>
      <c r="J123" s="30"/>
      <c r="K123" s="30"/>
      <c r="L123" s="30"/>
    </row>
    <row r="124" spans="9:12" x14ac:dyDescent="0.3">
      <c r="I124" s="30"/>
      <c r="J124" s="30"/>
      <c r="K124" s="30"/>
      <c r="L124" s="30"/>
    </row>
    <row r="125" spans="9:12" x14ac:dyDescent="0.3">
      <c r="I125" s="30"/>
      <c r="J125" s="30"/>
      <c r="K125" s="30"/>
      <c r="L125" s="30"/>
    </row>
    <row r="126" spans="9:12" x14ac:dyDescent="0.3">
      <c r="I126" s="30"/>
      <c r="J126" s="30"/>
      <c r="K126" s="30"/>
      <c r="L126" s="30"/>
    </row>
    <row r="127" spans="9:12" x14ac:dyDescent="0.3">
      <c r="I127" s="30"/>
      <c r="J127" s="30"/>
      <c r="K127" s="30"/>
      <c r="L127" s="30"/>
    </row>
    <row r="128" spans="9:12" x14ac:dyDescent="0.3">
      <c r="I128" s="30"/>
      <c r="J128" s="30"/>
      <c r="K128" s="30"/>
      <c r="L128" s="30"/>
    </row>
    <row r="129" spans="9:12" x14ac:dyDescent="0.3">
      <c r="I129" s="30"/>
      <c r="J129" s="30"/>
      <c r="K129" s="30"/>
      <c r="L129" s="30"/>
    </row>
    <row r="130" spans="9:12" x14ac:dyDescent="0.3">
      <c r="I130" s="30"/>
      <c r="J130" s="30"/>
      <c r="K130" s="30"/>
      <c r="L130" s="30"/>
    </row>
    <row r="131" spans="9:12" x14ac:dyDescent="0.3">
      <c r="I131" s="30"/>
      <c r="J131" s="30"/>
      <c r="K131" s="30"/>
      <c r="L131" s="30"/>
    </row>
    <row r="132" spans="9:12" x14ac:dyDescent="0.3">
      <c r="I132" s="30"/>
      <c r="J132" s="30"/>
      <c r="K132" s="30"/>
      <c r="L132" s="30"/>
    </row>
    <row r="133" spans="9:12" x14ac:dyDescent="0.3">
      <c r="I133" s="30"/>
      <c r="J133" s="30"/>
      <c r="K133" s="30"/>
      <c r="L133" s="30"/>
    </row>
    <row r="134" spans="9:12" x14ac:dyDescent="0.3">
      <c r="I134" s="30"/>
      <c r="J134" s="30"/>
      <c r="K134" s="30"/>
      <c r="L134" s="30"/>
    </row>
    <row r="135" spans="9:12" x14ac:dyDescent="0.3">
      <c r="I135" s="30"/>
      <c r="J135" s="30"/>
      <c r="K135" s="30"/>
      <c r="L135" s="30"/>
    </row>
    <row r="136" spans="9:12" x14ac:dyDescent="0.3">
      <c r="I136" s="30"/>
      <c r="J136" s="30"/>
      <c r="K136" s="30"/>
      <c r="L136" s="30"/>
    </row>
    <row r="137" spans="9:12" x14ac:dyDescent="0.3">
      <c r="I137" s="30"/>
      <c r="J137" s="30"/>
      <c r="K137" s="30"/>
      <c r="L137" s="30"/>
    </row>
    <row r="138" spans="9:12" x14ac:dyDescent="0.3">
      <c r="I138" s="30"/>
      <c r="J138" s="30"/>
      <c r="K138" s="30"/>
      <c r="L138" s="30"/>
    </row>
    <row r="139" spans="9:12" x14ac:dyDescent="0.3">
      <c r="I139" s="30"/>
      <c r="J139" s="30"/>
      <c r="K139" s="30"/>
      <c r="L139" s="30"/>
    </row>
    <row r="140" spans="9:12" x14ac:dyDescent="0.3">
      <c r="I140" s="30"/>
      <c r="J140" s="30"/>
      <c r="K140" s="30"/>
      <c r="L140" s="30"/>
    </row>
    <row r="141" spans="9:12" x14ac:dyDescent="0.3">
      <c r="I141" s="30"/>
      <c r="J141" s="30"/>
      <c r="K141" s="30"/>
      <c r="L141" s="30"/>
    </row>
    <row r="142" spans="9:12" x14ac:dyDescent="0.3">
      <c r="I142" s="30"/>
      <c r="J142" s="30"/>
      <c r="K142" s="30"/>
      <c r="L142" s="30"/>
    </row>
    <row r="143" spans="9:12" x14ac:dyDescent="0.3">
      <c r="I143" s="30"/>
      <c r="J143" s="30"/>
      <c r="K143" s="30"/>
      <c r="L143" s="30"/>
    </row>
    <row r="144" spans="9:12" x14ac:dyDescent="0.3">
      <c r="I144" s="30"/>
      <c r="J144" s="30"/>
      <c r="K144" s="30"/>
      <c r="L144" s="30"/>
    </row>
    <row r="145" spans="9:12" x14ac:dyDescent="0.3">
      <c r="I145" s="30"/>
      <c r="J145" s="30"/>
      <c r="K145" s="30"/>
      <c r="L145" s="30"/>
    </row>
    <row r="146" spans="9:12" x14ac:dyDescent="0.3">
      <c r="I146" s="30"/>
      <c r="J146" s="30"/>
      <c r="K146" s="30"/>
      <c r="L146" s="30"/>
    </row>
    <row r="147" spans="9:12" x14ac:dyDescent="0.3">
      <c r="I147" s="30"/>
      <c r="J147" s="30"/>
      <c r="K147" s="30"/>
      <c r="L147" s="30"/>
    </row>
    <row r="148" spans="9:12" x14ac:dyDescent="0.3">
      <c r="I148" s="30"/>
      <c r="J148" s="30"/>
      <c r="K148" s="30"/>
      <c r="L148" s="30"/>
    </row>
    <row r="149" spans="9:12" x14ac:dyDescent="0.3">
      <c r="I149" s="30"/>
      <c r="J149" s="30"/>
      <c r="K149" s="30"/>
      <c r="L149" s="30"/>
    </row>
    <row r="150" spans="9:12" x14ac:dyDescent="0.3">
      <c r="I150" s="30"/>
      <c r="J150" s="30"/>
      <c r="K150" s="30"/>
      <c r="L150" s="30"/>
    </row>
    <row r="151" spans="9:12" x14ac:dyDescent="0.3">
      <c r="I151" s="30"/>
      <c r="J151" s="30"/>
      <c r="K151" s="30"/>
      <c r="L151" s="30"/>
    </row>
    <row r="152" spans="9:12" x14ac:dyDescent="0.3">
      <c r="I152" s="30"/>
      <c r="J152" s="30"/>
      <c r="K152" s="30"/>
      <c r="L152" s="30"/>
    </row>
    <row r="153" spans="9:12" x14ac:dyDescent="0.3">
      <c r="I153" s="30"/>
      <c r="J153" s="30"/>
      <c r="K153" s="30"/>
      <c r="L153" s="30"/>
    </row>
    <row r="154" spans="9:12" x14ac:dyDescent="0.3">
      <c r="I154" s="30"/>
      <c r="J154" s="30"/>
      <c r="K154" s="30"/>
      <c r="L154" s="30"/>
    </row>
    <row r="155" spans="9:12" x14ac:dyDescent="0.3">
      <c r="I155" s="30"/>
      <c r="J155" s="30"/>
      <c r="K155" s="30"/>
      <c r="L155" s="30"/>
    </row>
    <row r="156" spans="9:12" x14ac:dyDescent="0.3">
      <c r="I156" s="30"/>
      <c r="J156" s="30"/>
      <c r="K156" s="30"/>
      <c r="L156" s="30"/>
    </row>
    <row r="157" spans="9:12" x14ac:dyDescent="0.3">
      <c r="I157" s="30"/>
      <c r="J157" s="30"/>
      <c r="K157" s="30"/>
      <c r="L157" s="30"/>
    </row>
    <row r="158" spans="9:12" x14ac:dyDescent="0.3">
      <c r="I158" s="30"/>
      <c r="J158" s="30"/>
      <c r="K158" s="30"/>
      <c r="L158" s="30"/>
    </row>
    <row r="159" spans="9:12" x14ac:dyDescent="0.3">
      <c r="I159" s="30"/>
      <c r="J159" s="30"/>
      <c r="K159" s="30"/>
      <c r="L159" s="30"/>
    </row>
    <row r="160" spans="9:12" x14ac:dyDescent="0.3">
      <c r="I160" s="30"/>
      <c r="J160" s="30"/>
      <c r="K160" s="30"/>
      <c r="L160" s="30"/>
    </row>
    <row r="161" spans="9:12" x14ac:dyDescent="0.3">
      <c r="I161" s="30"/>
      <c r="J161" s="30"/>
      <c r="K161" s="30"/>
      <c r="L161" s="30"/>
    </row>
    <row r="162" spans="9:12" x14ac:dyDescent="0.3">
      <c r="I162" s="30"/>
      <c r="J162" s="30"/>
      <c r="K162" s="30"/>
      <c r="L162" s="30"/>
    </row>
    <row r="163" spans="9:12" x14ac:dyDescent="0.3">
      <c r="I163" s="30"/>
      <c r="J163" s="30"/>
      <c r="K163" s="30"/>
      <c r="L163" s="30"/>
    </row>
    <row r="164" spans="9:12" x14ac:dyDescent="0.3">
      <c r="I164" s="30"/>
      <c r="J164" s="30"/>
      <c r="K164" s="30"/>
      <c r="L164" s="30"/>
    </row>
    <row r="165" spans="9:12" x14ac:dyDescent="0.3">
      <c r="I165" s="30"/>
      <c r="J165" s="30"/>
      <c r="K165" s="30"/>
      <c r="L165" s="30"/>
    </row>
    <row r="166" spans="9:12" x14ac:dyDescent="0.3">
      <c r="I166" s="30"/>
      <c r="J166" s="30"/>
      <c r="K166" s="30"/>
      <c r="L166" s="30"/>
    </row>
    <row r="167" spans="9:12" x14ac:dyDescent="0.3">
      <c r="I167" s="30"/>
      <c r="J167" s="30"/>
      <c r="K167" s="30"/>
      <c r="L167" s="30"/>
    </row>
    <row r="168" spans="9:12" x14ac:dyDescent="0.3">
      <c r="I168" s="30"/>
      <c r="J168" s="30"/>
      <c r="K168" s="30"/>
      <c r="L168" s="30"/>
    </row>
    <row r="169" spans="9:12" x14ac:dyDescent="0.3">
      <c r="I169" s="30"/>
      <c r="J169" s="30"/>
      <c r="K169" s="30"/>
      <c r="L169" s="30"/>
    </row>
    <row r="170" spans="9:12" x14ac:dyDescent="0.3">
      <c r="I170" s="30"/>
      <c r="J170" s="30"/>
      <c r="K170" s="30"/>
      <c r="L170" s="30"/>
    </row>
    <row r="171" spans="9:12" x14ac:dyDescent="0.3">
      <c r="I171" s="30"/>
      <c r="J171" s="30"/>
      <c r="K171" s="30"/>
      <c r="L171" s="30"/>
    </row>
    <row r="172" spans="9:12" x14ac:dyDescent="0.3">
      <c r="I172" s="30"/>
      <c r="J172" s="30"/>
      <c r="K172" s="30"/>
      <c r="L172" s="30"/>
    </row>
    <row r="173" spans="9:12" x14ac:dyDescent="0.3">
      <c r="I173" s="30"/>
      <c r="J173" s="30"/>
      <c r="K173" s="30"/>
      <c r="L173" s="30"/>
    </row>
    <row r="174" spans="9:12" x14ac:dyDescent="0.3">
      <c r="I174" s="30"/>
      <c r="J174" s="30"/>
      <c r="K174" s="30"/>
      <c r="L174" s="30"/>
    </row>
    <row r="175" spans="9:12" x14ac:dyDescent="0.3">
      <c r="I175" s="30"/>
      <c r="J175" s="30"/>
      <c r="K175" s="30"/>
      <c r="L175" s="30"/>
    </row>
    <row r="176" spans="9:12" x14ac:dyDescent="0.3">
      <c r="I176" s="30"/>
      <c r="J176" s="30"/>
      <c r="K176" s="30"/>
      <c r="L176" s="30"/>
    </row>
    <row r="177" spans="9:12" x14ac:dyDescent="0.3">
      <c r="I177" s="30"/>
      <c r="J177" s="30"/>
      <c r="K177" s="30"/>
      <c r="L177" s="30"/>
    </row>
    <row r="178" spans="9:12" x14ac:dyDescent="0.3">
      <c r="I178" s="30"/>
      <c r="J178" s="30"/>
      <c r="K178" s="30"/>
      <c r="L178" s="30"/>
    </row>
    <row r="179" spans="9:12" x14ac:dyDescent="0.3">
      <c r="I179" s="30"/>
      <c r="J179" s="30"/>
      <c r="K179" s="30"/>
      <c r="L179" s="30"/>
    </row>
    <row r="180" spans="9:12" x14ac:dyDescent="0.3">
      <c r="I180" s="30"/>
      <c r="J180" s="30"/>
      <c r="K180" s="30"/>
      <c r="L180" s="30"/>
    </row>
    <row r="181" spans="9:12" x14ac:dyDescent="0.3">
      <c r="I181" s="30"/>
      <c r="J181" s="30"/>
      <c r="K181" s="30"/>
      <c r="L181" s="30"/>
    </row>
    <row r="182" spans="9:12" x14ac:dyDescent="0.3">
      <c r="I182" s="30"/>
      <c r="J182" s="30"/>
      <c r="K182" s="30"/>
      <c r="L182" s="30"/>
    </row>
    <row r="183" spans="9:12" x14ac:dyDescent="0.3">
      <c r="I183" s="30"/>
      <c r="J183" s="30"/>
      <c r="K183" s="30"/>
      <c r="L183" s="30"/>
    </row>
    <row r="184" spans="9:12" x14ac:dyDescent="0.3">
      <c r="I184" s="30"/>
      <c r="J184" s="30"/>
      <c r="K184" s="30"/>
      <c r="L184" s="30"/>
    </row>
    <row r="185" spans="9:12" x14ac:dyDescent="0.3">
      <c r="I185" s="30"/>
      <c r="J185" s="30"/>
      <c r="K185" s="30"/>
      <c r="L185" s="30"/>
    </row>
    <row r="186" spans="9:12" x14ac:dyDescent="0.3">
      <c r="I186" s="30"/>
      <c r="J186" s="30"/>
      <c r="K186" s="30"/>
      <c r="L186" s="30"/>
    </row>
    <row r="187" spans="9:12" x14ac:dyDescent="0.3">
      <c r="I187" s="30"/>
      <c r="J187" s="30"/>
      <c r="K187" s="30"/>
      <c r="L187" s="30"/>
    </row>
    <row r="188" spans="9:12" x14ac:dyDescent="0.3">
      <c r="I188" s="30"/>
      <c r="J188" s="30"/>
      <c r="K188" s="30"/>
      <c r="L188" s="30"/>
    </row>
    <row r="189" spans="9:12" x14ac:dyDescent="0.3">
      <c r="I189" s="30"/>
      <c r="J189" s="30"/>
      <c r="K189" s="30"/>
      <c r="L189" s="30"/>
    </row>
    <row r="190" spans="9:12" x14ac:dyDescent="0.3">
      <c r="I190" s="30"/>
      <c r="J190" s="30"/>
      <c r="K190" s="30"/>
      <c r="L190" s="30"/>
    </row>
    <row r="191" spans="9:12" x14ac:dyDescent="0.3">
      <c r="I191" s="30"/>
      <c r="J191" s="30"/>
      <c r="K191" s="30"/>
      <c r="L191" s="30"/>
    </row>
    <row r="192" spans="9:12" x14ac:dyDescent="0.3">
      <c r="I192" s="30"/>
      <c r="J192" s="30"/>
      <c r="K192" s="30"/>
      <c r="L192" s="30"/>
    </row>
    <row r="193" spans="9:12" x14ac:dyDescent="0.3">
      <c r="I193" s="30"/>
      <c r="J193" s="30"/>
      <c r="K193" s="30"/>
      <c r="L193" s="30"/>
    </row>
    <row r="194" spans="9:12" x14ac:dyDescent="0.3">
      <c r="I194" s="30"/>
      <c r="J194" s="30"/>
      <c r="K194" s="30"/>
      <c r="L194" s="30"/>
    </row>
    <row r="195" spans="9:12" x14ac:dyDescent="0.3">
      <c r="I195" s="30"/>
      <c r="J195" s="30"/>
      <c r="K195" s="30"/>
      <c r="L195" s="30"/>
    </row>
    <row r="196" spans="9:12" x14ac:dyDescent="0.3">
      <c r="I196" s="30"/>
      <c r="J196" s="30"/>
      <c r="K196" s="30"/>
      <c r="L196" s="30"/>
    </row>
    <row r="197" spans="9:12" x14ac:dyDescent="0.3">
      <c r="I197" s="30"/>
      <c r="J197" s="30"/>
      <c r="K197" s="30"/>
      <c r="L197" s="30"/>
    </row>
    <row r="198" spans="9:12" x14ac:dyDescent="0.3">
      <c r="I198" s="30"/>
      <c r="J198" s="30"/>
      <c r="K198" s="30"/>
      <c r="L198" s="30"/>
    </row>
    <row r="199" spans="9:12" x14ac:dyDescent="0.3">
      <c r="I199" s="30"/>
      <c r="J199" s="30"/>
      <c r="K199" s="30"/>
      <c r="L199" s="30"/>
    </row>
    <row r="200" spans="9:12" x14ac:dyDescent="0.3">
      <c r="I200" s="30"/>
      <c r="J200" s="30"/>
      <c r="K200" s="30"/>
      <c r="L200" s="30"/>
    </row>
    <row r="201" spans="9:12" x14ac:dyDescent="0.3">
      <c r="I201" s="30"/>
      <c r="J201" s="30"/>
      <c r="K201" s="30"/>
      <c r="L201" s="30"/>
    </row>
    <row r="202" spans="9:12" x14ac:dyDescent="0.3">
      <c r="I202" s="30"/>
      <c r="J202" s="30"/>
      <c r="K202" s="30"/>
      <c r="L202" s="30"/>
    </row>
    <row r="203" spans="9:12" x14ac:dyDescent="0.3">
      <c r="I203" s="30"/>
      <c r="J203" s="30"/>
      <c r="K203" s="30"/>
      <c r="L203" s="30"/>
    </row>
    <row r="204" spans="9:12" x14ac:dyDescent="0.3">
      <c r="I204" s="30"/>
      <c r="J204" s="30"/>
      <c r="K204" s="30"/>
      <c r="L204" s="30"/>
    </row>
    <row r="205" spans="9:12" x14ac:dyDescent="0.3">
      <c r="I205" s="30"/>
      <c r="J205" s="30"/>
      <c r="K205" s="30"/>
      <c r="L205" s="30"/>
    </row>
    <row r="206" spans="9:12" x14ac:dyDescent="0.3">
      <c r="I206" s="30"/>
      <c r="J206" s="30"/>
      <c r="K206" s="30"/>
      <c r="L206" s="30"/>
    </row>
    <row r="207" spans="9:12" x14ac:dyDescent="0.3">
      <c r="I207" s="30"/>
      <c r="J207" s="30"/>
      <c r="K207" s="30"/>
      <c r="L207" s="30"/>
    </row>
    <row r="208" spans="9:12" x14ac:dyDescent="0.3">
      <c r="I208" s="30"/>
      <c r="J208" s="30"/>
      <c r="K208" s="30"/>
      <c r="L208" s="30"/>
    </row>
    <row r="209" spans="9:12" x14ac:dyDescent="0.3">
      <c r="I209" s="30"/>
      <c r="J209" s="30"/>
      <c r="K209" s="30"/>
      <c r="L209" s="30"/>
    </row>
    <row r="210" spans="9:12" x14ac:dyDescent="0.3">
      <c r="I210" s="30"/>
      <c r="J210" s="30"/>
      <c r="K210" s="30"/>
      <c r="L210" s="30"/>
    </row>
    <row r="211" spans="9:12" x14ac:dyDescent="0.3">
      <c r="I211" s="30"/>
      <c r="J211" s="30"/>
      <c r="K211" s="30"/>
      <c r="L211" s="30"/>
    </row>
    <row r="212" spans="9:12" x14ac:dyDescent="0.3">
      <c r="I212" s="30"/>
      <c r="J212" s="30"/>
      <c r="K212" s="30"/>
      <c r="L212" s="30"/>
    </row>
    <row r="213" spans="9:12" x14ac:dyDescent="0.3">
      <c r="I213" s="30"/>
      <c r="J213" s="30"/>
      <c r="K213" s="30"/>
      <c r="L213" s="30"/>
    </row>
    <row r="214" spans="9:12" x14ac:dyDescent="0.3">
      <c r="I214" s="30"/>
      <c r="J214" s="30"/>
      <c r="K214" s="30"/>
      <c r="L214" s="30"/>
    </row>
    <row r="215" spans="9:12" x14ac:dyDescent="0.3">
      <c r="I215" s="30"/>
      <c r="J215" s="30"/>
      <c r="K215" s="30"/>
      <c r="L215" s="30"/>
    </row>
    <row r="216" spans="9:12" x14ac:dyDescent="0.3">
      <c r="I216" s="30"/>
      <c r="J216" s="30"/>
      <c r="K216" s="30"/>
      <c r="L216" s="30"/>
    </row>
    <row r="217" spans="9:12" x14ac:dyDescent="0.3">
      <c r="I217" s="30"/>
      <c r="J217" s="30"/>
      <c r="K217" s="30"/>
      <c r="L217" s="30"/>
    </row>
    <row r="218" spans="9:12" x14ac:dyDescent="0.3">
      <c r="I218" s="30"/>
      <c r="J218" s="30"/>
      <c r="K218" s="30"/>
      <c r="L218" s="30"/>
    </row>
    <row r="219" spans="9:12" x14ac:dyDescent="0.3">
      <c r="I219" s="30"/>
      <c r="J219" s="30"/>
      <c r="K219" s="30"/>
      <c r="L219" s="30"/>
    </row>
    <row r="220" spans="9:12" x14ac:dyDescent="0.3">
      <c r="I220" s="30"/>
      <c r="J220" s="30"/>
      <c r="K220" s="30"/>
      <c r="L220" s="30"/>
    </row>
    <row r="221" spans="9:12" x14ac:dyDescent="0.3">
      <c r="I221" s="30"/>
      <c r="J221" s="30"/>
      <c r="K221" s="30"/>
      <c r="L221" s="30"/>
    </row>
    <row r="222" spans="9:12" x14ac:dyDescent="0.3">
      <c r="I222" s="30"/>
      <c r="J222" s="30"/>
      <c r="K222" s="30"/>
      <c r="L222" s="30"/>
    </row>
    <row r="223" spans="9:12" x14ac:dyDescent="0.3">
      <c r="I223" s="30"/>
      <c r="J223" s="30"/>
      <c r="K223" s="30"/>
      <c r="L223" s="30"/>
    </row>
    <row r="224" spans="9:12" x14ac:dyDescent="0.3">
      <c r="I224" s="30"/>
      <c r="J224" s="30"/>
      <c r="K224" s="30"/>
      <c r="L224" s="30"/>
    </row>
    <row r="225" spans="9:12" x14ac:dyDescent="0.3">
      <c r="I225" s="30"/>
      <c r="J225" s="30"/>
      <c r="K225" s="30"/>
      <c r="L225" s="30"/>
    </row>
    <row r="226" spans="9:12" x14ac:dyDescent="0.3">
      <c r="I226" s="30"/>
      <c r="J226" s="30"/>
      <c r="K226" s="30"/>
      <c r="L226" s="30"/>
    </row>
    <row r="227" spans="9:12" x14ac:dyDescent="0.3">
      <c r="I227" s="30"/>
      <c r="J227" s="30"/>
      <c r="K227" s="30"/>
      <c r="L227" s="30"/>
    </row>
    <row r="228" spans="9:12" x14ac:dyDescent="0.3">
      <c r="I228" s="30"/>
      <c r="J228" s="30"/>
      <c r="K228" s="30"/>
      <c r="L228" s="30"/>
    </row>
    <row r="229" spans="9:12" x14ac:dyDescent="0.3">
      <c r="I229" s="30"/>
      <c r="J229" s="30"/>
      <c r="K229" s="30"/>
      <c r="L229" s="30"/>
    </row>
    <row r="230" spans="9:12" x14ac:dyDescent="0.3">
      <c r="I230" s="30"/>
      <c r="J230" s="30"/>
      <c r="K230" s="30"/>
      <c r="L230" s="30"/>
    </row>
    <row r="231" spans="9:12" x14ac:dyDescent="0.3">
      <c r="I231" s="30"/>
      <c r="J231" s="30"/>
      <c r="K231" s="30"/>
      <c r="L231" s="30"/>
    </row>
    <row r="232" spans="9:12" x14ac:dyDescent="0.3">
      <c r="I232" s="30"/>
      <c r="J232" s="30"/>
      <c r="K232" s="30"/>
      <c r="L232" s="30"/>
    </row>
    <row r="233" spans="9:12" x14ac:dyDescent="0.3">
      <c r="I233" s="30"/>
      <c r="J233" s="30"/>
      <c r="K233" s="30"/>
      <c r="L233" s="30"/>
    </row>
    <row r="234" spans="9:12" x14ac:dyDescent="0.3">
      <c r="I234" s="30"/>
      <c r="J234" s="30"/>
      <c r="K234" s="30"/>
      <c r="L234" s="30"/>
    </row>
    <row r="235" spans="9:12" x14ac:dyDescent="0.3">
      <c r="I235" s="30"/>
      <c r="J235" s="30"/>
      <c r="K235" s="30"/>
      <c r="L235" s="30"/>
    </row>
    <row r="236" spans="9:12" x14ac:dyDescent="0.3">
      <c r="I236" s="30"/>
      <c r="J236" s="30"/>
      <c r="K236" s="30"/>
      <c r="L236" s="30"/>
    </row>
    <row r="237" spans="9:12" x14ac:dyDescent="0.3">
      <c r="I237" s="30"/>
      <c r="J237" s="30"/>
      <c r="K237" s="30"/>
      <c r="L237" s="30"/>
    </row>
    <row r="238" spans="9:12" x14ac:dyDescent="0.3">
      <c r="I238" s="30"/>
      <c r="J238" s="30"/>
      <c r="K238" s="30"/>
      <c r="L238" s="30"/>
    </row>
    <row r="239" spans="9:12" x14ac:dyDescent="0.3">
      <c r="I239" s="30"/>
      <c r="J239" s="30"/>
      <c r="K239" s="30"/>
      <c r="L239" s="30"/>
    </row>
    <row r="240" spans="9:12" x14ac:dyDescent="0.3">
      <c r="I240" s="30"/>
      <c r="J240" s="30"/>
      <c r="K240" s="30"/>
      <c r="L240" s="30"/>
    </row>
    <row r="241" spans="9:12" x14ac:dyDescent="0.3">
      <c r="I241" s="30"/>
      <c r="J241" s="30"/>
      <c r="K241" s="30"/>
      <c r="L241" s="30"/>
    </row>
    <row r="242" spans="9:12" x14ac:dyDescent="0.3">
      <c r="I242" s="30"/>
      <c r="J242" s="30"/>
      <c r="K242" s="30"/>
      <c r="L242" s="30"/>
    </row>
    <row r="243" spans="9:12" x14ac:dyDescent="0.3">
      <c r="I243" s="30"/>
      <c r="J243" s="30"/>
      <c r="K243" s="30"/>
      <c r="L243" s="30"/>
    </row>
    <row r="244" spans="9:12" x14ac:dyDescent="0.3">
      <c r="I244" s="30"/>
      <c r="J244" s="30"/>
      <c r="K244" s="30"/>
      <c r="L244" s="30"/>
    </row>
    <row r="245" spans="9:12" x14ac:dyDescent="0.3">
      <c r="I245" s="30"/>
      <c r="J245" s="30"/>
      <c r="K245" s="30"/>
      <c r="L245" s="30"/>
    </row>
    <row r="246" spans="9:12" x14ac:dyDescent="0.3">
      <c r="I246" s="30"/>
      <c r="J246" s="30"/>
      <c r="K246" s="30"/>
      <c r="L246" s="30"/>
    </row>
    <row r="247" spans="9:12" x14ac:dyDescent="0.3">
      <c r="I247" s="30"/>
      <c r="J247" s="30"/>
      <c r="K247" s="30"/>
      <c r="L247" s="30"/>
    </row>
    <row r="248" spans="9:12" x14ac:dyDescent="0.3">
      <c r="I248" s="30"/>
      <c r="J248" s="30"/>
      <c r="K248" s="30"/>
      <c r="L248" s="30"/>
    </row>
    <row r="249" spans="9:12" x14ac:dyDescent="0.3">
      <c r="I249" s="30"/>
      <c r="J249" s="30"/>
      <c r="K249" s="30"/>
      <c r="L249" s="30"/>
    </row>
    <row r="250" spans="9:12" x14ac:dyDescent="0.3">
      <c r="I250" s="30"/>
      <c r="J250" s="30"/>
      <c r="K250" s="30"/>
      <c r="L250" s="30"/>
    </row>
    <row r="251" spans="9:12" x14ac:dyDescent="0.3">
      <c r="I251" s="30"/>
      <c r="J251" s="30"/>
      <c r="K251" s="30"/>
      <c r="L251" s="30"/>
    </row>
    <row r="252" spans="9:12" x14ac:dyDescent="0.3">
      <c r="I252" s="30"/>
      <c r="J252" s="30"/>
      <c r="K252" s="30"/>
      <c r="L252" s="30"/>
    </row>
    <row r="253" spans="9:12" x14ac:dyDescent="0.3">
      <c r="I253" s="30"/>
      <c r="J253" s="30"/>
      <c r="K253" s="30"/>
      <c r="L253" s="30"/>
    </row>
    <row r="254" spans="9:12" x14ac:dyDescent="0.3">
      <c r="I254" s="30"/>
      <c r="J254" s="30"/>
      <c r="K254" s="30"/>
      <c r="L254" s="30"/>
    </row>
    <row r="255" spans="9:12" x14ac:dyDescent="0.3">
      <c r="I255" s="30"/>
      <c r="J255" s="30"/>
      <c r="K255" s="30"/>
      <c r="L255" s="30"/>
    </row>
    <row r="256" spans="9:12" x14ac:dyDescent="0.3">
      <c r="I256" s="30"/>
      <c r="J256" s="30"/>
      <c r="K256" s="30"/>
      <c r="L256" s="30"/>
    </row>
    <row r="257" spans="9:12" x14ac:dyDescent="0.3">
      <c r="I257" s="30"/>
      <c r="J257" s="30"/>
      <c r="K257" s="30"/>
      <c r="L257" s="30"/>
    </row>
    <row r="258" spans="9:12" x14ac:dyDescent="0.3">
      <c r="I258" s="30"/>
      <c r="J258" s="30"/>
      <c r="K258" s="30"/>
      <c r="L258" s="30"/>
    </row>
    <row r="259" spans="9:12" x14ac:dyDescent="0.3">
      <c r="I259" s="30"/>
      <c r="J259" s="30"/>
      <c r="K259" s="30"/>
      <c r="L259" s="30"/>
    </row>
    <row r="260" spans="9:12" x14ac:dyDescent="0.3">
      <c r="I260" s="30"/>
      <c r="J260" s="30"/>
      <c r="K260" s="30"/>
      <c r="L260" s="30"/>
    </row>
    <row r="261" spans="9:12" x14ac:dyDescent="0.3">
      <c r="I261" s="30"/>
      <c r="J261" s="30"/>
      <c r="K261" s="30"/>
      <c r="L261" s="30"/>
    </row>
    <row r="262" spans="9:12" x14ac:dyDescent="0.3">
      <c r="I262" s="30"/>
      <c r="J262" s="30"/>
      <c r="K262" s="30"/>
      <c r="L262" s="30"/>
    </row>
    <row r="263" spans="9:12" x14ac:dyDescent="0.3">
      <c r="I263" s="30"/>
      <c r="J263" s="30"/>
      <c r="K263" s="30"/>
      <c r="L263" s="30"/>
    </row>
    <row r="264" spans="9:12" x14ac:dyDescent="0.3">
      <c r="I264" s="30"/>
      <c r="J264" s="30"/>
      <c r="K264" s="30"/>
      <c r="L264" s="30"/>
    </row>
    <row r="265" spans="9:12" x14ac:dyDescent="0.3">
      <c r="I265" s="30"/>
      <c r="J265" s="30"/>
      <c r="K265" s="30"/>
      <c r="L265" s="30"/>
    </row>
    <row r="266" spans="9:12" x14ac:dyDescent="0.3">
      <c r="I266" s="30"/>
      <c r="J266" s="30"/>
      <c r="K266" s="30"/>
      <c r="L266" s="30"/>
    </row>
    <row r="267" spans="9:12" x14ac:dyDescent="0.3">
      <c r="I267" s="30"/>
      <c r="J267" s="30"/>
      <c r="K267" s="30"/>
      <c r="L267" s="30"/>
    </row>
    <row r="268" spans="9:12" x14ac:dyDescent="0.3">
      <c r="I268" s="30"/>
      <c r="J268" s="30"/>
      <c r="K268" s="30"/>
      <c r="L268" s="30"/>
    </row>
    <row r="269" spans="9:12" x14ac:dyDescent="0.3">
      <c r="I269" s="30"/>
      <c r="J269" s="30"/>
      <c r="K269" s="30"/>
      <c r="L269" s="30"/>
    </row>
    <row r="270" spans="9:12" x14ac:dyDescent="0.3">
      <c r="I270" s="30"/>
      <c r="J270" s="30"/>
      <c r="K270" s="30"/>
      <c r="L270" s="30"/>
    </row>
    <row r="271" spans="9:12" x14ac:dyDescent="0.3">
      <c r="I271" s="30"/>
      <c r="J271" s="30"/>
      <c r="K271" s="30"/>
      <c r="L271" s="30"/>
    </row>
    <row r="272" spans="9:12" x14ac:dyDescent="0.3">
      <c r="I272" s="30"/>
      <c r="J272" s="30"/>
      <c r="K272" s="30"/>
      <c r="L272" s="30"/>
    </row>
    <row r="273" spans="9:12" x14ac:dyDescent="0.3">
      <c r="I273" s="30"/>
      <c r="J273" s="30"/>
      <c r="K273" s="30"/>
      <c r="L273" s="30"/>
    </row>
    <row r="274" spans="9:12" x14ac:dyDescent="0.3">
      <c r="I274" s="30"/>
      <c r="J274" s="30"/>
      <c r="K274" s="30"/>
      <c r="L274" s="30"/>
    </row>
    <row r="275" spans="9:12" x14ac:dyDescent="0.3">
      <c r="I275" s="30"/>
      <c r="J275" s="30"/>
      <c r="K275" s="30"/>
      <c r="L275" s="30"/>
    </row>
    <row r="276" spans="9:12" x14ac:dyDescent="0.3">
      <c r="I276" s="30"/>
      <c r="J276" s="30"/>
      <c r="K276" s="30"/>
      <c r="L276" s="30"/>
    </row>
    <row r="277" spans="9:12" x14ac:dyDescent="0.3">
      <c r="I277" s="30"/>
      <c r="J277" s="30"/>
      <c r="K277" s="30"/>
      <c r="L277" s="30"/>
    </row>
    <row r="278" spans="9:12" x14ac:dyDescent="0.3">
      <c r="I278" s="30"/>
      <c r="J278" s="30"/>
      <c r="K278" s="30"/>
      <c r="L278" s="30"/>
    </row>
    <row r="279" spans="9:12" x14ac:dyDescent="0.3">
      <c r="I279" s="30"/>
      <c r="J279" s="30"/>
      <c r="K279" s="30"/>
      <c r="L279" s="30"/>
    </row>
    <row r="280" spans="9:12" x14ac:dyDescent="0.3">
      <c r="I280" s="30"/>
      <c r="J280" s="30"/>
      <c r="K280" s="30"/>
      <c r="L280" s="30"/>
    </row>
    <row r="281" spans="9:12" x14ac:dyDescent="0.3">
      <c r="I281" s="30"/>
      <c r="J281" s="30"/>
      <c r="K281" s="30"/>
      <c r="L281" s="30"/>
    </row>
    <row r="282" spans="9:12" x14ac:dyDescent="0.3">
      <c r="I282" s="30"/>
      <c r="J282" s="30"/>
      <c r="K282" s="30"/>
      <c r="L282" s="30"/>
    </row>
    <row r="283" spans="9:12" x14ac:dyDescent="0.3">
      <c r="I283" s="30"/>
      <c r="J283" s="30"/>
      <c r="K283" s="30"/>
      <c r="L283" s="30"/>
    </row>
    <row r="284" spans="9:12" x14ac:dyDescent="0.3">
      <c r="I284" s="30"/>
      <c r="J284" s="30"/>
      <c r="K284" s="30"/>
      <c r="L284" s="30"/>
    </row>
    <row r="285" spans="9:12" x14ac:dyDescent="0.3">
      <c r="I285" s="30"/>
      <c r="J285" s="30"/>
      <c r="K285" s="30"/>
      <c r="L285" s="30"/>
    </row>
    <row r="286" spans="9:12" x14ac:dyDescent="0.3">
      <c r="I286" s="30"/>
      <c r="J286" s="30"/>
      <c r="K286" s="30"/>
      <c r="L286" s="30"/>
    </row>
    <row r="287" spans="9:12" x14ac:dyDescent="0.3">
      <c r="I287" s="30"/>
      <c r="J287" s="30"/>
      <c r="K287" s="30"/>
      <c r="L287" s="30"/>
    </row>
    <row r="288" spans="9:12" x14ac:dyDescent="0.3">
      <c r="I288" s="30"/>
      <c r="J288" s="30"/>
      <c r="K288" s="30"/>
      <c r="L288" s="30"/>
    </row>
    <row r="289" spans="9:12" x14ac:dyDescent="0.3">
      <c r="I289" s="30"/>
      <c r="J289" s="30"/>
      <c r="K289" s="30"/>
      <c r="L289" s="30"/>
    </row>
    <row r="290" spans="9:12" x14ac:dyDescent="0.3">
      <c r="I290" s="30"/>
      <c r="J290" s="30"/>
      <c r="K290" s="30"/>
      <c r="L290" s="30"/>
    </row>
    <row r="291" spans="9:12" x14ac:dyDescent="0.3">
      <c r="I291" s="30"/>
      <c r="J291" s="30"/>
      <c r="K291" s="30"/>
      <c r="L291" s="30"/>
    </row>
    <row r="292" spans="9:12" x14ac:dyDescent="0.3">
      <c r="I292" s="30"/>
      <c r="J292" s="30"/>
      <c r="K292" s="30"/>
      <c r="L292" s="30"/>
    </row>
    <row r="293" spans="9:12" x14ac:dyDescent="0.3">
      <c r="I293" s="30"/>
      <c r="J293" s="30"/>
      <c r="K293" s="30"/>
      <c r="L293" s="30"/>
    </row>
    <row r="294" spans="9:12" x14ac:dyDescent="0.3">
      <c r="I294" s="30"/>
      <c r="J294" s="30"/>
      <c r="K294" s="30"/>
      <c r="L294" s="30"/>
    </row>
    <row r="295" spans="9:12" x14ac:dyDescent="0.3">
      <c r="I295" s="30"/>
      <c r="J295" s="30"/>
      <c r="K295" s="30"/>
      <c r="L295" s="30"/>
    </row>
    <row r="296" spans="9:12" x14ac:dyDescent="0.3">
      <c r="I296" s="30"/>
      <c r="J296" s="30"/>
      <c r="K296" s="30"/>
      <c r="L296" s="30"/>
    </row>
    <row r="297" spans="9:12" x14ac:dyDescent="0.3">
      <c r="I297" s="30"/>
      <c r="J297" s="30"/>
      <c r="K297" s="30"/>
      <c r="L297" s="30"/>
    </row>
    <row r="298" spans="9:12" x14ac:dyDescent="0.3">
      <c r="I298" s="30"/>
      <c r="J298" s="30"/>
      <c r="K298" s="30"/>
      <c r="L298" s="30"/>
    </row>
    <row r="299" spans="9:12" x14ac:dyDescent="0.3">
      <c r="I299" s="30"/>
      <c r="J299" s="30"/>
      <c r="K299" s="30"/>
      <c r="L299" s="30"/>
    </row>
    <row r="300" spans="9:12" x14ac:dyDescent="0.3">
      <c r="I300" s="30"/>
      <c r="J300" s="30"/>
      <c r="K300" s="30"/>
      <c r="L300" s="30"/>
    </row>
    <row r="301" spans="9:12" x14ac:dyDescent="0.3">
      <c r="I301" s="30"/>
      <c r="J301" s="30"/>
      <c r="K301" s="30"/>
      <c r="L301" s="30"/>
    </row>
    <row r="302" spans="9:12" x14ac:dyDescent="0.3">
      <c r="I302" s="30"/>
      <c r="J302" s="30"/>
      <c r="K302" s="30"/>
      <c r="L302" s="30"/>
    </row>
    <row r="303" spans="9:12" x14ac:dyDescent="0.3">
      <c r="I303" s="30"/>
      <c r="J303" s="30"/>
      <c r="K303" s="30"/>
      <c r="L303" s="30"/>
    </row>
    <row r="304" spans="9:12" x14ac:dyDescent="0.3">
      <c r="I304" s="30"/>
      <c r="J304" s="30"/>
      <c r="K304" s="30"/>
      <c r="L304" s="30"/>
    </row>
    <row r="305" spans="9:12" x14ac:dyDescent="0.3">
      <c r="I305" s="30"/>
      <c r="J305" s="30"/>
      <c r="K305" s="30"/>
      <c r="L305" s="30"/>
    </row>
    <row r="306" spans="9:12" x14ac:dyDescent="0.3">
      <c r="I306" s="30"/>
      <c r="J306" s="30"/>
      <c r="K306" s="30"/>
      <c r="L306" s="30"/>
    </row>
    <row r="307" spans="9:12" x14ac:dyDescent="0.3">
      <c r="I307" s="30"/>
      <c r="J307" s="30"/>
      <c r="K307" s="30"/>
      <c r="L307" s="30"/>
    </row>
    <row r="308" spans="9:12" x14ac:dyDescent="0.3">
      <c r="I308" s="30"/>
      <c r="J308" s="30"/>
      <c r="K308" s="30"/>
      <c r="L308" s="30"/>
    </row>
    <row r="309" spans="9:12" x14ac:dyDescent="0.3">
      <c r="I309" s="30"/>
      <c r="J309" s="30"/>
      <c r="K309" s="30"/>
      <c r="L309" s="30"/>
    </row>
    <row r="310" spans="9:12" x14ac:dyDescent="0.3">
      <c r="I310" s="30"/>
      <c r="J310" s="30"/>
      <c r="K310" s="30"/>
      <c r="L310" s="30"/>
    </row>
    <row r="311" spans="9:12" x14ac:dyDescent="0.3">
      <c r="I311" s="30"/>
      <c r="J311" s="30"/>
      <c r="K311" s="30"/>
      <c r="L311" s="30"/>
    </row>
    <row r="312" spans="9:12" x14ac:dyDescent="0.3">
      <c r="I312" s="30"/>
      <c r="J312" s="30"/>
      <c r="K312" s="30"/>
      <c r="L312" s="30"/>
    </row>
    <row r="313" spans="9:12" x14ac:dyDescent="0.3">
      <c r="I313" s="30"/>
      <c r="J313" s="30"/>
      <c r="K313" s="30"/>
      <c r="L313" s="30"/>
    </row>
    <row r="314" spans="9:12" x14ac:dyDescent="0.3">
      <c r="I314" s="30"/>
      <c r="J314" s="30"/>
      <c r="K314" s="30"/>
      <c r="L314" s="30"/>
    </row>
    <row r="315" spans="9:12" x14ac:dyDescent="0.3">
      <c r="I315" s="30"/>
      <c r="J315" s="30"/>
      <c r="K315" s="30"/>
      <c r="L315" s="30"/>
    </row>
    <row r="316" spans="9:12" x14ac:dyDescent="0.3">
      <c r="I316" s="30"/>
      <c r="J316" s="30"/>
      <c r="K316" s="30"/>
      <c r="L316" s="30"/>
    </row>
    <row r="317" spans="9:12" x14ac:dyDescent="0.3">
      <c r="I317" s="30"/>
      <c r="J317" s="30"/>
      <c r="K317" s="30"/>
      <c r="L317" s="30"/>
    </row>
    <row r="318" spans="9:12" x14ac:dyDescent="0.3">
      <c r="I318" s="30"/>
      <c r="J318" s="30"/>
      <c r="K318" s="30"/>
      <c r="L318" s="30"/>
    </row>
    <row r="319" spans="9:12" x14ac:dyDescent="0.3">
      <c r="I319" s="30"/>
      <c r="J319" s="30"/>
      <c r="K319" s="30"/>
      <c r="L319" s="30"/>
    </row>
    <row r="320" spans="9:12" x14ac:dyDescent="0.3">
      <c r="I320" s="30"/>
      <c r="J320" s="30"/>
      <c r="K320" s="30"/>
      <c r="L320" s="30"/>
    </row>
    <row r="321" spans="9:12" x14ac:dyDescent="0.3">
      <c r="I321" s="30"/>
      <c r="J321" s="30"/>
      <c r="K321" s="30"/>
      <c r="L321" s="30"/>
    </row>
    <row r="322" spans="9:12" x14ac:dyDescent="0.3">
      <c r="I322" s="30"/>
      <c r="J322" s="30"/>
      <c r="K322" s="30"/>
      <c r="L322" s="30"/>
    </row>
    <row r="323" spans="9:12" x14ac:dyDescent="0.3">
      <c r="I323" s="30"/>
      <c r="J323" s="30"/>
      <c r="K323" s="30"/>
      <c r="L323" s="30"/>
    </row>
    <row r="324" spans="9:12" x14ac:dyDescent="0.3">
      <c r="I324" s="30"/>
      <c r="J324" s="30"/>
      <c r="K324" s="30"/>
      <c r="L324" s="30"/>
    </row>
    <row r="325" spans="9:12" x14ac:dyDescent="0.3">
      <c r="I325" s="30"/>
      <c r="J325" s="30"/>
      <c r="K325" s="30"/>
      <c r="L325" s="30"/>
    </row>
    <row r="326" spans="9:12" x14ac:dyDescent="0.3">
      <c r="I326" s="30"/>
      <c r="J326" s="30"/>
      <c r="K326" s="30"/>
      <c r="L326" s="30"/>
    </row>
    <row r="327" spans="9:12" x14ac:dyDescent="0.3">
      <c r="I327" s="30"/>
      <c r="J327" s="30"/>
      <c r="K327" s="30"/>
      <c r="L327" s="30"/>
    </row>
    <row r="328" spans="9:12" x14ac:dyDescent="0.3">
      <c r="I328" s="30"/>
      <c r="J328" s="30"/>
      <c r="K328" s="30"/>
      <c r="L328" s="30"/>
    </row>
    <row r="329" spans="9:12" x14ac:dyDescent="0.3">
      <c r="I329" s="30"/>
      <c r="J329" s="30"/>
      <c r="K329" s="30"/>
      <c r="L329" s="30"/>
    </row>
    <row r="330" spans="9:12" x14ac:dyDescent="0.3">
      <c r="I330" s="30"/>
      <c r="J330" s="30"/>
      <c r="K330" s="30"/>
      <c r="L330" s="30"/>
    </row>
    <row r="331" spans="9:12" x14ac:dyDescent="0.3">
      <c r="I331" s="30"/>
      <c r="J331" s="30"/>
      <c r="K331" s="30"/>
      <c r="L331" s="30"/>
    </row>
    <row r="332" spans="9:12" x14ac:dyDescent="0.3">
      <c r="I332" s="30"/>
      <c r="J332" s="30"/>
      <c r="K332" s="30"/>
      <c r="L332" s="30"/>
    </row>
    <row r="333" spans="9:12" x14ac:dyDescent="0.3">
      <c r="I333" s="30"/>
      <c r="J333" s="30"/>
      <c r="K333" s="30"/>
      <c r="L333" s="30"/>
    </row>
    <row r="334" spans="9:12" x14ac:dyDescent="0.3">
      <c r="I334" s="30"/>
      <c r="J334" s="30"/>
      <c r="K334" s="30"/>
      <c r="L334" s="30"/>
    </row>
    <row r="335" spans="9:12" x14ac:dyDescent="0.3">
      <c r="I335" s="30"/>
      <c r="J335" s="30"/>
      <c r="K335" s="30"/>
      <c r="L335" s="30"/>
    </row>
    <row r="336" spans="9:12" x14ac:dyDescent="0.3">
      <c r="I336" s="30"/>
      <c r="J336" s="30"/>
      <c r="K336" s="30"/>
      <c r="L336" s="30"/>
    </row>
    <row r="337" spans="9:12" x14ac:dyDescent="0.3">
      <c r="I337" s="30"/>
      <c r="J337" s="30"/>
      <c r="K337" s="30"/>
      <c r="L337" s="30"/>
    </row>
    <row r="338" spans="9:12" x14ac:dyDescent="0.3">
      <c r="I338" s="30"/>
      <c r="J338" s="30"/>
      <c r="K338" s="30"/>
      <c r="L338" s="30"/>
    </row>
    <row r="339" spans="9:12" x14ac:dyDescent="0.3">
      <c r="I339" s="30"/>
      <c r="J339" s="30"/>
      <c r="K339" s="30"/>
      <c r="L339" s="30"/>
    </row>
    <row r="340" spans="9:12" x14ac:dyDescent="0.3">
      <c r="I340" s="30"/>
      <c r="J340" s="30"/>
      <c r="K340" s="30"/>
      <c r="L340" s="30"/>
    </row>
    <row r="341" spans="9:12" x14ac:dyDescent="0.3">
      <c r="I341" s="30"/>
      <c r="J341" s="30"/>
      <c r="K341" s="30"/>
      <c r="L341" s="30"/>
    </row>
    <row r="342" spans="9:12" x14ac:dyDescent="0.3">
      <c r="I342" s="30"/>
      <c r="J342" s="30"/>
      <c r="K342" s="30"/>
      <c r="L342" s="30"/>
    </row>
    <row r="343" spans="9:12" x14ac:dyDescent="0.3">
      <c r="I343" s="30"/>
      <c r="J343" s="30"/>
      <c r="K343" s="30"/>
      <c r="L343" s="30"/>
    </row>
    <row r="344" spans="9:12" x14ac:dyDescent="0.3">
      <c r="I344" s="30"/>
      <c r="J344" s="30"/>
      <c r="K344" s="30"/>
      <c r="L344" s="30"/>
    </row>
    <row r="345" spans="9:12" x14ac:dyDescent="0.3">
      <c r="I345" s="30"/>
      <c r="J345" s="30"/>
      <c r="K345" s="30"/>
      <c r="L345" s="30"/>
    </row>
    <row r="346" spans="9:12" x14ac:dyDescent="0.3">
      <c r="I346" s="30"/>
      <c r="J346" s="30"/>
      <c r="K346" s="30"/>
      <c r="L346" s="30"/>
    </row>
    <row r="347" spans="9:12" x14ac:dyDescent="0.3">
      <c r="I347" s="30"/>
      <c r="J347" s="30"/>
      <c r="K347" s="30"/>
      <c r="L347" s="30"/>
    </row>
    <row r="348" spans="9:12" x14ac:dyDescent="0.3">
      <c r="I348" s="30"/>
      <c r="J348" s="30"/>
      <c r="K348" s="30"/>
      <c r="L348" s="30"/>
    </row>
    <row r="349" spans="9:12" x14ac:dyDescent="0.3">
      <c r="I349" s="30"/>
      <c r="J349" s="30"/>
      <c r="K349" s="30"/>
      <c r="L349" s="30"/>
    </row>
    <row r="350" spans="9:12" x14ac:dyDescent="0.3">
      <c r="I350" s="30"/>
      <c r="J350" s="30"/>
      <c r="K350" s="30"/>
      <c r="L350" s="30"/>
    </row>
    <row r="351" spans="9:12" x14ac:dyDescent="0.3">
      <c r="I351" s="30"/>
      <c r="J351" s="30"/>
      <c r="K351" s="30"/>
      <c r="L351" s="30"/>
    </row>
    <row r="352" spans="9:12" x14ac:dyDescent="0.3">
      <c r="I352" s="30"/>
      <c r="J352" s="30"/>
      <c r="K352" s="30"/>
      <c r="L352" s="30"/>
    </row>
    <row r="353" spans="9:12" x14ac:dyDescent="0.3">
      <c r="I353" s="30"/>
      <c r="J353" s="30"/>
      <c r="K353" s="30"/>
      <c r="L353" s="30"/>
    </row>
    <row r="354" spans="9:12" x14ac:dyDescent="0.3">
      <c r="I354" s="30"/>
      <c r="J354" s="30"/>
      <c r="K354" s="30"/>
      <c r="L354" s="30"/>
    </row>
    <row r="355" spans="9:12" x14ac:dyDescent="0.3">
      <c r="I355" s="30"/>
      <c r="J355" s="30"/>
      <c r="K355" s="30"/>
      <c r="L355" s="30"/>
    </row>
    <row r="356" spans="9:12" x14ac:dyDescent="0.3">
      <c r="I356" s="30"/>
      <c r="J356" s="30"/>
      <c r="K356" s="30"/>
      <c r="L356" s="30"/>
    </row>
    <row r="357" spans="9:12" x14ac:dyDescent="0.3">
      <c r="I357" s="30"/>
      <c r="J357" s="30"/>
      <c r="K357" s="30"/>
      <c r="L357" s="30"/>
    </row>
    <row r="358" spans="9:12" x14ac:dyDescent="0.3">
      <c r="I358" s="30"/>
      <c r="J358" s="30"/>
      <c r="K358" s="30"/>
      <c r="L358" s="30"/>
    </row>
    <row r="359" spans="9:12" x14ac:dyDescent="0.3">
      <c r="I359" s="30"/>
      <c r="J359" s="30"/>
      <c r="K359" s="30"/>
      <c r="L359" s="30"/>
    </row>
    <row r="360" spans="9:12" x14ac:dyDescent="0.3">
      <c r="I360" s="30"/>
      <c r="J360" s="30"/>
      <c r="K360" s="30"/>
      <c r="L360" s="30"/>
    </row>
    <row r="361" spans="9:12" x14ac:dyDescent="0.3">
      <c r="I361" s="30"/>
      <c r="J361" s="30"/>
      <c r="K361" s="30"/>
      <c r="L361" s="30"/>
    </row>
    <row r="362" spans="9:12" x14ac:dyDescent="0.3">
      <c r="I362" s="30"/>
      <c r="J362" s="30"/>
      <c r="K362" s="30"/>
      <c r="L362" s="30"/>
    </row>
    <row r="363" spans="9:12" x14ac:dyDescent="0.3">
      <c r="I363" s="30"/>
      <c r="J363" s="30"/>
      <c r="K363" s="30"/>
      <c r="L363" s="30"/>
    </row>
    <row r="364" spans="9:12" x14ac:dyDescent="0.3">
      <c r="I364" s="30"/>
      <c r="J364" s="30"/>
      <c r="K364" s="30"/>
      <c r="L364" s="30"/>
    </row>
    <row r="365" spans="9:12" x14ac:dyDescent="0.3">
      <c r="I365" s="30"/>
      <c r="J365" s="30"/>
      <c r="K365" s="30"/>
      <c r="L365" s="30"/>
    </row>
    <row r="366" spans="9:12" x14ac:dyDescent="0.3">
      <c r="I366" s="30"/>
      <c r="J366" s="30"/>
      <c r="K366" s="30"/>
      <c r="L366" s="30"/>
    </row>
    <row r="367" spans="9:12" x14ac:dyDescent="0.3">
      <c r="I367" s="30"/>
      <c r="J367" s="30"/>
      <c r="K367" s="30"/>
      <c r="L367" s="30"/>
    </row>
    <row r="368" spans="9:12" x14ac:dyDescent="0.3">
      <c r="I368" s="30"/>
      <c r="J368" s="30"/>
      <c r="K368" s="30"/>
      <c r="L368" s="30"/>
    </row>
    <row r="369" spans="9:12" x14ac:dyDescent="0.3">
      <c r="I369" s="30"/>
      <c r="J369" s="30"/>
      <c r="K369" s="30"/>
      <c r="L369" s="30"/>
    </row>
    <row r="370" spans="9:12" x14ac:dyDescent="0.3">
      <c r="I370" s="30"/>
      <c r="J370" s="30"/>
      <c r="K370" s="30"/>
      <c r="L370" s="30"/>
    </row>
    <row r="371" spans="9:12" x14ac:dyDescent="0.3">
      <c r="I371" s="30"/>
      <c r="J371" s="30"/>
      <c r="K371" s="30"/>
      <c r="L371" s="30"/>
    </row>
    <row r="372" spans="9:12" x14ac:dyDescent="0.3">
      <c r="I372" s="30"/>
      <c r="J372" s="30"/>
      <c r="K372" s="30"/>
      <c r="L372" s="30"/>
    </row>
    <row r="373" spans="9:12" x14ac:dyDescent="0.3">
      <c r="I373" s="30"/>
      <c r="J373" s="30"/>
      <c r="K373" s="30"/>
      <c r="L373" s="30"/>
    </row>
    <row r="374" spans="9:12" x14ac:dyDescent="0.3">
      <c r="I374" s="30"/>
      <c r="J374" s="30"/>
      <c r="K374" s="30"/>
      <c r="L374" s="30"/>
    </row>
    <row r="375" spans="9:12" x14ac:dyDescent="0.3">
      <c r="I375" s="30"/>
      <c r="J375" s="30"/>
      <c r="K375" s="30"/>
      <c r="L375" s="30"/>
    </row>
    <row r="376" spans="9:12" x14ac:dyDescent="0.3">
      <c r="I376" s="30"/>
      <c r="J376" s="30"/>
      <c r="K376" s="30"/>
      <c r="L376" s="30"/>
    </row>
    <row r="377" spans="9:12" x14ac:dyDescent="0.3">
      <c r="I377" s="30"/>
      <c r="J377" s="30"/>
      <c r="K377" s="30"/>
      <c r="L377" s="30"/>
    </row>
    <row r="378" spans="9:12" x14ac:dyDescent="0.3">
      <c r="I378" s="30"/>
      <c r="J378" s="30"/>
      <c r="K378" s="30"/>
      <c r="L378" s="30"/>
    </row>
    <row r="379" spans="9:12" x14ac:dyDescent="0.3">
      <c r="I379" s="30"/>
      <c r="J379" s="30"/>
      <c r="K379" s="30"/>
      <c r="L379" s="30"/>
    </row>
    <row r="380" spans="9:12" x14ac:dyDescent="0.3">
      <c r="I380" s="30"/>
      <c r="J380" s="30"/>
      <c r="K380" s="30"/>
      <c r="L380" s="30"/>
    </row>
    <row r="381" spans="9:12" x14ac:dyDescent="0.3">
      <c r="I381" s="30"/>
      <c r="J381" s="30"/>
      <c r="K381" s="30"/>
      <c r="L381" s="30"/>
    </row>
    <row r="382" spans="9:12" x14ac:dyDescent="0.3">
      <c r="I382" s="30"/>
      <c r="J382" s="30"/>
      <c r="K382" s="30"/>
      <c r="L382" s="30"/>
    </row>
    <row r="383" spans="9:12" x14ac:dyDescent="0.3">
      <c r="I383" s="30"/>
      <c r="J383" s="30"/>
      <c r="K383" s="30"/>
      <c r="L383" s="30"/>
    </row>
    <row r="384" spans="9:12" x14ac:dyDescent="0.3">
      <c r="I384" s="30"/>
      <c r="J384" s="30"/>
      <c r="K384" s="30"/>
      <c r="L384" s="30"/>
    </row>
    <row r="385" spans="9:12" x14ac:dyDescent="0.3">
      <c r="I385" s="30"/>
      <c r="J385" s="30"/>
      <c r="K385" s="30"/>
      <c r="L385" s="30"/>
    </row>
    <row r="386" spans="9:12" x14ac:dyDescent="0.3">
      <c r="I386" s="30"/>
      <c r="J386" s="30"/>
      <c r="K386" s="30"/>
      <c r="L386" s="30"/>
    </row>
    <row r="387" spans="9:12" x14ac:dyDescent="0.3">
      <c r="I387" s="30"/>
      <c r="J387" s="30"/>
      <c r="K387" s="30"/>
      <c r="L387" s="30"/>
    </row>
    <row r="388" spans="9:12" x14ac:dyDescent="0.3">
      <c r="I388" s="30"/>
      <c r="J388" s="30"/>
      <c r="K388" s="30"/>
      <c r="L388" s="30"/>
    </row>
    <row r="389" spans="9:12" x14ac:dyDescent="0.3">
      <c r="I389" s="30"/>
      <c r="J389" s="30"/>
      <c r="K389" s="30"/>
      <c r="L389" s="30"/>
    </row>
    <row r="390" spans="9:12" x14ac:dyDescent="0.3">
      <c r="I390" s="30"/>
      <c r="J390" s="30"/>
      <c r="K390" s="30"/>
      <c r="L390" s="30"/>
    </row>
    <row r="391" spans="9:12" x14ac:dyDescent="0.3">
      <c r="I391" s="30"/>
      <c r="J391" s="30"/>
      <c r="K391" s="30"/>
      <c r="L391" s="30"/>
    </row>
    <row r="392" spans="9:12" x14ac:dyDescent="0.3">
      <c r="I392" s="30"/>
      <c r="J392" s="30"/>
      <c r="K392" s="30"/>
      <c r="L392" s="30"/>
    </row>
    <row r="393" spans="9:12" x14ac:dyDescent="0.3">
      <c r="I393" s="30"/>
      <c r="J393" s="30"/>
      <c r="K393" s="30"/>
      <c r="L393" s="30"/>
    </row>
    <row r="394" spans="9:12" x14ac:dyDescent="0.3">
      <c r="I394" s="30"/>
      <c r="J394" s="30"/>
      <c r="K394" s="30"/>
      <c r="L394" s="30"/>
    </row>
    <row r="395" spans="9:12" x14ac:dyDescent="0.3">
      <c r="I395" s="30"/>
      <c r="J395" s="30"/>
      <c r="K395" s="30"/>
      <c r="L395" s="30"/>
    </row>
    <row r="396" spans="9:12" x14ac:dyDescent="0.3">
      <c r="I396" s="30"/>
      <c r="J396" s="30"/>
      <c r="K396" s="30"/>
      <c r="L396" s="30"/>
    </row>
    <row r="397" spans="9:12" x14ac:dyDescent="0.3">
      <c r="I397" s="30"/>
      <c r="J397" s="30"/>
      <c r="K397" s="30"/>
      <c r="L397" s="30"/>
    </row>
    <row r="398" spans="9:12" x14ac:dyDescent="0.3">
      <c r="I398" s="30"/>
      <c r="J398" s="30"/>
      <c r="K398" s="30"/>
      <c r="L398" s="30"/>
    </row>
    <row r="399" spans="9:12" x14ac:dyDescent="0.3">
      <c r="I399" s="30"/>
      <c r="J399" s="30"/>
      <c r="K399" s="30"/>
      <c r="L399" s="30"/>
    </row>
    <row r="400" spans="9:12" x14ac:dyDescent="0.3">
      <c r="I400" s="30"/>
      <c r="J400" s="30"/>
      <c r="K400" s="30"/>
      <c r="L400" s="30"/>
    </row>
    <row r="401" spans="9:12" x14ac:dyDescent="0.3">
      <c r="I401" s="30"/>
      <c r="J401" s="30"/>
      <c r="K401" s="30"/>
      <c r="L401" s="30"/>
    </row>
    <row r="402" spans="9:12" x14ac:dyDescent="0.3">
      <c r="I402" s="30"/>
      <c r="J402" s="30"/>
      <c r="K402" s="30"/>
      <c r="L402" s="30"/>
    </row>
    <row r="403" spans="9:12" x14ac:dyDescent="0.3">
      <c r="I403" s="30"/>
      <c r="J403" s="30"/>
      <c r="K403" s="30"/>
      <c r="L403" s="30"/>
    </row>
    <row r="404" spans="9:12" x14ac:dyDescent="0.3">
      <c r="I404" s="30"/>
      <c r="J404" s="30"/>
      <c r="K404" s="30"/>
      <c r="L404" s="30"/>
    </row>
    <row r="405" spans="9:12" x14ac:dyDescent="0.3">
      <c r="I405" s="30"/>
      <c r="J405" s="30"/>
      <c r="K405" s="30"/>
      <c r="L405" s="30"/>
    </row>
    <row r="406" spans="9:12" x14ac:dyDescent="0.3">
      <c r="I406" s="30"/>
      <c r="J406" s="30"/>
      <c r="K406" s="30"/>
      <c r="L406" s="30"/>
    </row>
    <row r="407" spans="9:12" x14ac:dyDescent="0.3">
      <c r="I407" s="30"/>
      <c r="J407" s="30"/>
      <c r="K407" s="30"/>
      <c r="L407" s="30"/>
    </row>
    <row r="408" spans="9:12" x14ac:dyDescent="0.3">
      <c r="I408" s="30"/>
      <c r="J408" s="30"/>
      <c r="K408" s="30"/>
      <c r="L408" s="30"/>
    </row>
    <row r="409" spans="9:12" x14ac:dyDescent="0.3">
      <c r="I409" s="30"/>
      <c r="J409" s="30"/>
      <c r="K409" s="30"/>
      <c r="L409" s="30"/>
    </row>
    <row r="410" spans="9:12" x14ac:dyDescent="0.3">
      <c r="I410" s="30"/>
      <c r="J410" s="30"/>
      <c r="K410" s="30"/>
      <c r="L410" s="30"/>
    </row>
    <row r="411" spans="9:12" x14ac:dyDescent="0.3">
      <c r="I411" s="30"/>
      <c r="J411" s="30"/>
      <c r="K411" s="30"/>
      <c r="L411" s="30"/>
    </row>
    <row r="412" spans="9:12" x14ac:dyDescent="0.3">
      <c r="I412" s="30"/>
      <c r="J412" s="30"/>
      <c r="K412" s="30"/>
      <c r="L412" s="30"/>
    </row>
    <row r="413" spans="9:12" x14ac:dyDescent="0.3">
      <c r="I413" s="30"/>
      <c r="J413" s="30"/>
      <c r="K413" s="30"/>
      <c r="L413" s="30"/>
    </row>
    <row r="414" spans="9:12" x14ac:dyDescent="0.3">
      <c r="I414" s="30"/>
      <c r="J414" s="30"/>
      <c r="K414" s="30"/>
      <c r="L414" s="30"/>
    </row>
    <row r="415" spans="9:12" x14ac:dyDescent="0.3">
      <c r="I415" s="30"/>
      <c r="J415" s="30"/>
      <c r="K415" s="30"/>
      <c r="L415" s="30"/>
    </row>
    <row r="416" spans="9:12" x14ac:dyDescent="0.3">
      <c r="I416" s="30"/>
      <c r="J416" s="30"/>
      <c r="K416" s="30"/>
      <c r="L416" s="30"/>
    </row>
    <row r="417" spans="9:12" x14ac:dyDescent="0.3">
      <c r="I417" s="30"/>
      <c r="J417" s="30"/>
      <c r="K417" s="30"/>
      <c r="L417" s="30"/>
    </row>
    <row r="418" spans="9:12" x14ac:dyDescent="0.3">
      <c r="I418" s="30"/>
      <c r="J418" s="30"/>
      <c r="K418" s="30"/>
      <c r="L418" s="30"/>
    </row>
    <row r="419" spans="9:12" x14ac:dyDescent="0.3">
      <c r="I419" s="30"/>
      <c r="J419" s="30"/>
      <c r="K419" s="30"/>
      <c r="L419" s="30"/>
    </row>
  </sheetData>
  <mergeCells count="6">
    <mergeCell ref="V1:X1"/>
    <mergeCell ref="J1:L1"/>
    <mergeCell ref="B1:D1"/>
    <mergeCell ref="G1:H1"/>
    <mergeCell ref="N1:P1"/>
    <mergeCell ref="R1:T1"/>
  </mergeCells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topLeftCell="A7" workbookViewId="0">
      <selection activeCell="C34" sqref="C34"/>
    </sheetView>
  </sheetViews>
  <sheetFormatPr defaultRowHeight="16.5" x14ac:dyDescent="0.3"/>
  <cols>
    <col min="1" max="3" width="23.875" customWidth="1"/>
    <col min="4" max="4" width="23.875" style="1" customWidth="1"/>
    <col min="5" max="5" width="27.5" style="22" customWidth="1"/>
    <col min="8" max="8" width="32.125" customWidth="1"/>
    <col min="9" max="9" width="20.375" customWidth="1"/>
    <col min="10" max="10" width="21.125" style="22" customWidth="1"/>
  </cols>
  <sheetData>
    <row r="1" spans="1:27" x14ac:dyDescent="0.3">
      <c r="A1" s="241" t="s">
        <v>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</row>
    <row r="2" spans="1:27" x14ac:dyDescent="0.3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Z2" s="242"/>
      <c r="AA2" s="242"/>
    </row>
    <row r="3" spans="1:27" x14ac:dyDescent="0.3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</row>
    <row r="4" spans="1:27" x14ac:dyDescent="0.3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</row>
    <row r="5" spans="1:27" x14ac:dyDescent="0.3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</row>
    <row r="6" spans="1:27" x14ac:dyDescent="0.3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</row>
    <row r="7" spans="1:27" x14ac:dyDescent="0.3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</row>
    <row r="8" spans="1:27" x14ac:dyDescent="0.3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</row>
    <row r="9" spans="1:27" x14ac:dyDescent="0.3">
      <c r="A9" s="24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</row>
    <row r="10" spans="1:27" x14ac:dyDescent="0.3">
      <c r="A10" s="24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</row>
    <row r="11" spans="1:27" x14ac:dyDescent="0.3">
      <c r="C11" s="1"/>
      <c r="D11" s="22"/>
      <c r="E11"/>
      <c r="I11" s="22"/>
      <c r="J11"/>
    </row>
    <row r="12" spans="1:27" x14ac:dyDescent="0.3">
      <c r="A12" t="s">
        <v>25</v>
      </c>
      <c r="C12" s="1"/>
      <c r="D12" s="22"/>
      <c r="E12"/>
      <c r="I12" s="22"/>
      <c r="J12"/>
    </row>
    <row r="13" spans="1:27" x14ac:dyDescent="0.3">
      <c r="A13" t="s">
        <v>26</v>
      </c>
      <c r="C13" s="1"/>
      <c r="D13" s="22"/>
      <c r="E13"/>
      <c r="I13" s="22"/>
      <c r="J13"/>
    </row>
    <row r="14" spans="1:27" x14ac:dyDescent="0.3">
      <c r="A14" t="s">
        <v>27</v>
      </c>
    </row>
    <row r="15" spans="1:27" x14ac:dyDescent="0.3">
      <c r="A15" t="s">
        <v>28</v>
      </c>
    </row>
    <row r="16" spans="1:27" ht="16.5" customHeight="1" x14ac:dyDescent="0.3">
      <c r="A16" t="s">
        <v>31</v>
      </c>
    </row>
    <row r="17" spans="1:1" x14ac:dyDescent="0.3">
      <c r="A17" t="s">
        <v>87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5" spans="1:1" x14ac:dyDescent="0.3">
      <c r="A25" t="s">
        <v>134</v>
      </c>
    </row>
    <row r="26" spans="1:1" x14ac:dyDescent="0.3">
      <c r="A26" t="s">
        <v>135</v>
      </c>
    </row>
    <row r="27" spans="1:1" x14ac:dyDescent="0.3">
      <c r="A27" t="s">
        <v>137</v>
      </c>
    </row>
    <row r="28" spans="1:1" x14ac:dyDescent="0.3">
      <c r="A28" t="s">
        <v>136</v>
      </c>
    </row>
    <row r="30" spans="1:1" x14ac:dyDescent="0.3">
      <c r="A30" t="s">
        <v>141</v>
      </c>
    </row>
    <row r="31" spans="1:1" x14ac:dyDescent="0.3">
      <c r="A31" t="s">
        <v>143</v>
      </c>
    </row>
    <row r="32" spans="1:1" x14ac:dyDescent="0.3">
      <c r="A32" t="s">
        <v>142</v>
      </c>
    </row>
  </sheetData>
  <mergeCells count="1">
    <mergeCell ref="A1:AA10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6</vt:i4>
      </vt:variant>
    </vt:vector>
  </HeadingPairs>
  <TitlesOfParts>
    <vt:vector size="9" baseType="lpstr">
      <vt:lpstr>인건비산정표</vt:lpstr>
      <vt:lpstr>데이터시트</vt:lpstr>
      <vt:lpstr>변경내역</vt:lpstr>
      <vt:lpstr>연구원</vt:lpstr>
      <vt:lpstr>임용구분</vt:lpstr>
      <vt:lpstr>전임연구인력</vt:lpstr>
      <vt:lpstr>직급구분</vt:lpstr>
      <vt:lpstr>직급테이블</vt:lpstr>
      <vt:lpstr>행정인력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adminstrator</dc:creator>
  <cp:lastModifiedBy>user</cp:lastModifiedBy>
  <cp:lastPrinted>2018-04-26T02:09:19Z</cp:lastPrinted>
  <dcterms:created xsi:type="dcterms:W3CDTF">2015-03-04T10:00:30Z</dcterms:created>
  <dcterms:modified xsi:type="dcterms:W3CDTF">2021-09-06T05:33:10Z</dcterms:modified>
</cp:coreProperties>
</file>